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20376" windowHeight="7560"/>
  </bookViews>
  <sheets>
    <sheet name="Environment" sheetId="2" r:id="rId1"/>
    <sheet name="VT01" sheetId="3" r:id="rId2"/>
    <sheet name="VT02" sheetId="4" r:id="rId3"/>
    <sheet name="VT03" sheetId="5" r:id="rId4"/>
    <sheet name="VT04" sheetId="6" r:id="rId5"/>
    <sheet name="VT05" sheetId="7" r:id="rId6"/>
    <sheet name="VT06" sheetId="8" r:id="rId7"/>
    <sheet name="VT07" sheetId="9" r:id="rId8"/>
    <sheet name="VT08" sheetId="10" r:id="rId9"/>
    <sheet name="VT09" sheetId="11" r:id="rId10"/>
    <sheet name="VT10" sheetId="12" r:id="rId11"/>
    <sheet name="VT11" sheetId="13" r:id="rId12"/>
    <sheet name="VT12" sheetId="14" r:id="rId13"/>
  </sheets>
  <definedNames>
    <definedName name="_xlnm.Print_Area" localSheetId="0">Environment!$A$1:$C$16</definedName>
    <definedName name="_xlnm.Print_Area" localSheetId="3">'VT03'!$A$1:$O$38</definedName>
    <definedName name="_xlnm.Print_Titles" localSheetId="2">'VT02'!$1:$3</definedName>
    <definedName name="_xlnm.Print_Titles" localSheetId="10">'VT10'!$1:$7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4" l="1"/>
  <c r="C35" i="14"/>
  <c r="E35" i="14" s="1"/>
  <c r="D34" i="14"/>
  <c r="C34" i="14"/>
  <c r="E34" i="14" s="1"/>
  <c r="D33" i="14"/>
  <c r="E33" i="14" s="1"/>
  <c r="C33" i="14"/>
  <c r="D32" i="14"/>
  <c r="C32" i="14"/>
  <c r="E32" i="14" s="1"/>
  <c r="D31" i="14"/>
  <c r="C31" i="14"/>
  <c r="E31" i="14" s="1"/>
  <c r="D30" i="14"/>
  <c r="E30" i="14" s="1"/>
  <c r="C30" i="14"/>
  <c r="B30" i="14"/>
  <c r="C30" i="13" l="1"/>
  <c r="C29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F18" i="12" l="1"/>
  <c r="E18" i="12"/>
  <c r="O10" i="5" l="1"/>
  <c r="N10" i="5"/>
  <c r="M10" i="5"/>
  <c r="L10" i="5"/>
  <c r="K10" i="5"/>
  <c r="J10" i="5"/>
  <c r="D27" i="4" l="1"/>
  <c r="C27" i="4"/>
  <c r="B27" i="4"/>
</calcChain>
</file>

<file path=xl/sharedStrings.xml><?xml version="1.0" encoding="utf-8"?>
<sst xmlns="http://schemas.openxmlformats.org/spreadsheetml/2006/main" count="403" uniqueCount="349">
  <si>
    <t>ENVIRONMENT</t>
  </si>
  <si>
    <t>Washington State Data Book</t>
  </si>
  <si>
    <t>Table</t>
  </si>
  <si>
    <t>Title</t>
  </si>
  <si>
    <t>Page</t>
  </si>
  <si>
    <t>VT01</t>
  </si>
  <si>
    <t>Registered Recreational Vehicles</t>
  </si>
  <si>
    <t>VT02</t>
  </si>
  <si>
    <t>Washington State Parks</t>
  </si>
  <si>
    <t>VT03</t>
  </si>
  <si>
    <t>Attendance at Federal Parks Located in Washington State</t>
  </si>
  <si>
    <t>VT04</t>
  </si>
  <si>
    <t>Deer and Elk Hunting</t>
  </si>
  <si>
    <t>VT05</t>
  </si>
  <si>
    <t>Small Game Harvest</t>
  </si>
  <si>
    <t>VT06</t>
  </si>
  <si>
    <t>Fishing License Statistics</t>
  </si>
  <si>
    <t>VT07</t>
  </si>
  <si>
    <t>Toxics Release Inventory Trends</t>
  </si>
  <si>
    <t>VT08</t>
  </si>
  <si>
    <t>Penalty Assessments</t>
  </si>
  <si>
    <t>VT09</t>
  </si>
  <si>
    <t>Oil/Hazardous Material Spills Resource Damage Assessment</t>
  </si>
  <si>
    <t>VT10</t>
  </si>
  <si>
    <t>Hazardous Waste</t>
  </si>
  <si>
    <t>VT11</t>
  </si>
  <si>
    <t>Shoreline Permit History</t>
  </si>
  <si>
    <t>VT12</t>
  </si>
  <si>
    <t>Construction Loans for Municipal Sewage Treatment Facilities</t>
  </si>
  <si>
    <t>REGISTERED RECREATIONAL VEHICLES</t>
  </si>
  <si>
    <t>Department of Licensing | 360-902-3600 | http://www.dol.wa.gov</t>
  </si>
  <si>
    <t>Calendar</t>
  </si>
  <si>
    <t>Travel</t>
  </si>
  <si>
    <t>Motor</t>
  </si>
  <si>
    <r>
      <t>Off Road</t>
    </r>
    <r>
      <rPr>
        <b/>
        <vertAlign val="superscript"/>
        <sz val="10"/>
        <rFont val="Arial"/>
        <family val="2"/>
      </rPr>
      <t>1</t>
    </r>
  </si>
  <si>
    <t xml:space="preserve">Year      </t>
  </si>
  <si>
    <t>Trailers</t>
  </si>
  <si>
    <t>Campers</t>
  </si>
  <si>
    <t>Homes</t>
  </si>
  <si>
    <t>Motorcycles</t>
  </si>
  <si>
    <t>Mopeds</t>
  </si>
  <si>
    <t>Vehicles</t>
  </si>
  <si>
    <t>Snowmobiles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</si>
  <si>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The off-road vehicle counts include off-road ATV and dual-use ATV (on/off road ATV).</t>
    </r>
  </si>
  <si>
    <t>Table: VT01</t>
  </si>
  <si>
    <t>WASHINGTON STATE PARKS</t>
  </si>
  <si>
    <t>State Parks and Recreation Commission | 360-902-8500 | http://www.parks.wa.gov</t>
  </si>
  <si>
    <t>Calendar Year Attendance</t>
  </si>
  <si>
    <t>Park, Location or Facility</t>
  </si>
  <si>
    <r>
      <t xml:space="preserve">2014 </t>
    </r>
    <r>
      <rPr>
        <b/>
        <vertAlign val="superscript"/>
        <sz val="10"/>
        <color theme="1"/>
        <rFont val="Arial"/>
        <family val="2"/>
      </rPr>
      <t>1</t>
    </r>
  </si>
  <si>
    <r>
      <t>Long Beach and Parks</t>
    </r>
    <r>
      <rPr>
        <vertAlign val="superscript"/>
        <sz val="10"/>
        <rFont val="Arial"/>
        <family val="2"/>
      </rPr>
      <t>2</t>
    </r>
  </si>
  <si>
    <t>Deception Pass</t>
  </si>
  <si>
    <r>
      <t>North Beach and Parks</t>
    </r>
    <r>
      <rPr>
        <vertAlign val="superscript"/>
        <sz val="10"/>
        <rFont val="Arial"/>
        <family val="2"/>
      </rPr>
      <t>3</t>
    </r>
  </si>
  <si>
    <r>
      <t>San Juan Islands</t>
    </r>
    <r>
      <rPr>
        <vertAlign val="superscript"/>
        <sz val="10"/>
        <rFont val="Arial"/>
        <family val="2"/>
      </rPr>
      <t>4</t>
    </r>
  </si>
  <si>
    <r>
      <t>South Beach &amp; Parks</t>
    </r>
    <r>
      <rPr>
        <vertAlign val="superscript"/>
        <sz val="10"/>
        <rFont val="Arial"/>
        <family val="2"/>
      </rPr>
      <t>5</t>
    </r>
  </si>
  <si>
    <r>
      <t>Linear Trail Parks</t>
    </r>
    <r>
      <rPr>
        <vertAlign val="superscript"/>
        <sz val="10"/>
        <rFont val="Arial"/>
        <family val="2"/>
      </rPr>
      <t>6</t>
    </r>
  </si>
  <si>
    <t>Fort Worden &amp; Conference Center</t>
  </si>
  <si>
    <r>
      <t>Riverside</t>
    </r>
    <r>
      <rPr>
        <vertAlign val="superscript"/>
        <sz val="10"/>
        <rFont val="Arial"/>
        <family val="2"/>
      </rPr>
      <t>7</t>
    </r>
  </si>
  <si>
    <t>Lake Sammamish</t>
  </si>
  <si>
    <t>Birch Bay</t>
  </si>
  <si>
    <t>Sun Lakes and Resort</t>
  </si>
  <si>
    <t>Larrabee</t>
  </si>
  <si>
    <t>Fort Casey</t>
  </si>
  <si>
    <t>Saint Edward</t>
  </si>
  <si>
    <t>Twanoh</t>
  </si>
  <si>
    <t>Millersylvania</t>
  </si>
  <si>
    <r>
      <t>Interpretive Centers</t>
    </r>
    <r>
      <rPr>
        <vertAlign val="superscript"/>
        <sz val="10"/>
        <rFont val="Arial"/>
        <family val="2"/>
      </rPr>
      <t>8</t>
    </r>
  </si>
  <si>
    <t>Retreat Centers</t>
  </si>
  <si>
    <t>All Others</t>
  </si>
  <si>
    <t>Total</t>
  </si>
  <si>
    <t>Reservations</t>
  </si>
  <si>
    <t>Central Reservation System</t>
  </si>
  <si>
    <t>Parks Included</t>
  </si>
  <si>
    <t> 57</t>
  </si>
  <si>
    <t>63 </t>
  </si>
  <si>
    <t>Internet Reservations</t>
  </si>
  <si>
    <t> 139,300</t>
  </si>
  <si>
    <t> 153,000</t>
  </si>
  <si>
    <t>Call Center Reservations</t>
  </si>
  <si>
    <t> 32,100</t>
  </si>
  <si>
    <t> 23,900</t>
  </si>
  <si>
    <t>Park Reservations</t>
  </si>
  <si>
    <t> 1,900</t>
  </si>
  <si>
    <t>1,400 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</si>
  <si>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In calendar year 2014 State Parks began a multi-year effort to implement new processes and methods to improve attendance </t>
    </r>
  </si>
  <si>
    <t>data collection. This includes replacement of old traffic counters with better technology. These efforts may contribute to yearly</t>
  </si>
  <si>
    <t>fluctuations in individual park's attendance data.</t>
  </si>
  <si>
    <r>
      <t>2</t>
    </r>
    <r>
      <rPr>
        <sz val="10"/>
        <rFont val="Arial"/>
        <family val="2"/>
      </rPr>
      <t>Includes ocean beach and abutting state parks from Leadbetter Point to Cape Disappointment.</t>
    </r>
  </si>
  <si>
    <r>
      <t>3</t>
    </r>
    <r>
      <rPr>
        <sz val="10"/>
        <rFont val="Arial"/>
        <family val="2"/>
      </rPr>
      <t>Includes ocean beach and abutting state parks from Moclips to Damon Point.</t>
    </r>
  </si>
  <si>
    <r>
      <t>4</t>
    </r>
    <r>
      <rPr>
        <sz val="10"/>
        <rFont val="Arial"/>
        <family val="2"/>
      </rPr>
      <t>Includes all state parks located in San Juan County.</t>
    </r>
  </si>
  <si>
    <r>
      <t>5</t>
    </r>
    <r>
      <rPr>
        <sz val="10"/>
        <rFont val="Arial"/>
        <family val="2"/>
      </rPr>
      <t>Include ocean beach and abutting state parks from Westport to Tokeland.</t>
    </r>
  </si>
  <si>
    <r>
      <t>6</t>
    </r>
    <r>
      <rPr>
        <sz val="10"/>
        <rFont val="Arial"/>
        <family val="2"/>
      </rPr>
      <t>Includes rail-to-trail conversions operated by State Parks.</t>
    </r>
  </si>
  <si>
    <r>
      <t>7</t>
    </r>
    <r>
      <rPr>
        <sz val="10"/>
        <rFont val="Arial"/>
        <family val="2"/>
      </rPr>
      <t>Includes Riverside, Lake Spokane and Fisk Property.</t>
    </r>
  </si>
  <si>
    <r>
      <t>8</t>
    </r>
    <r>
      <rPr>
        <sz val="10"/>
        <rFont val="Arial"/>
        <family val="2"/>
      </rPr>
      <t>Includes 15 designated facilities including Rothschild House, Goldendale Observatory and the Saint Helens Visitors Center.</t>
    </r>
  </si>
  <si>
    <t>Table: VT02</t>
  </si>
  <si>
    <t>ATTENDANCE AT FEDERAL PARKS LOCATED IN WASHINGTON STATE</t>
  </si>
  <si>
    <t>National Park Service | 206-220-4000 | http://irma.nps.gov</t>
  </si>
  <si>
    <t>Visitors in Thousands</t>
  </si>
  <si>
    <t>Calendar Year</t>
  </si>
  <si>
    <t>Acres</t>
  </si>
  <si>
    <r>
      <t>Ebey’s Landing NHR</t>
    </r>
    <r>
      <rPr>
        <vertAlign val="superscript"/>
        <sz val="10"/>
        <rFont val="Arial"/>
        <family val="2"/>
      </rPr>
      <t>1</t>
    </r>
  </si>
  <si>
    <t>NA</t>
  </si>
  <si>
    <t>Ft. Vancouver NHS</t>
  </si>
  <si>
    <t>Klondike Gold Rush NHP</t>
  </si>
  <si>
    <t xml:space="preserve">  Alaska (Skagway) Unit</t>
  </si>
  <si>
    <t xml:space="preserve">  Seattle Unit</t>
  </si>
  <si>
    <t>Lake Chelan NRA</t>
  </si>
  <si>
    <r>
      <t>Lake Roosevelt NRA</t>
    </r>
    <r>
      <rPr>
        <vertAlign val="superscript"/>
        <sz val="10"/>
        <rFont val="Arial"/>
        <family val="2"/>
      </rPr>
      <t>2</t>
    </r>
  </si>
  <si>
    <t>Mt. Rainier NP</t>
  </si>
  <si>
    <r>
      <t>Nez Perce NHP</t>
    </r>
    <r>
      <rPr>
        <vertAlign val="superscript"/>
        <sz val="10"/>
        <rFont val="Arial"/>
        <family val="2"/>
      </rPr>
      <t>3</t>
    </r>
  </si>
  <si>
    <t>North Cascades NP</t>
  </si>
  <si>
    <t>Olympic NP</t>
  </si>
  <si>
    <t>Ross Lake NRA</t>
  </si>
  <si>
    <t>San Juan Island NHP</t>
  </si>
  <si>
    <t>Whitman Mission NHS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</si>
  <si>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Encompasses a mixture of federal, state, county and private property in Island County. There are two state parks and the town of Coupeville within the</t>
    </r>
  </si>
  <si>
    <t>reserve. Ebey's Landing is a unit of the National Park Service but does not report visitation. One of the requirements of reporting visitation is that you can</t>
  </si>
  <si>
    <t>only report visitors that enter the lands directly administered by the NPS and all their land is jointly administered by different partnerships.</t>
  </si>
  <si>
    <r>
      <t>2</t>
    </r>
    <r>
      <rPr>
        <sz val="10"/>
        <rFont val="Arial"/>
        <family val="2"/>
      </rPr>
      <t>Formerly Coulee Dam National Recreational Area.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</si>
  <si>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Nez Perce NHP consists of 38 sites in Idaho, Montana, Oregon and Washington. The sites are a mixture of federal, local and private property. See the</t>
    </r>
  </si>
  <si>
    <t xml:space="preserve">internet for the sites by state. Visitor information for entire NHP. </t>
  </si>
  <si>
    <t xml:space="preserve">NHP: National Historical Park   </t>
  </si>
  <si>
    <t>NHR: National Historical Reserve</t>
  </si>
  <si>
    <t>NHS: National Historical Site</t>
  </si>
  <si>
    <t>NP:   National Park</t>
  </si>
  <si>
    <t>NRA: National Recreational Area</t>
  </si>
  <si>
    <t>NA - Not Available.</t>
  </si>
  <si>
    <t>Table: VT03</t>
  </si>
  <si>
    <t>DEER AND ELK HUNTING</t>
  </si>
  <si>
    <t>Department of Fish and Wildlife | 360-902-2200 | http://wdfw.wa.gov</t>
  </si>
  <si>
    <t>Deer</t>
  </si>
  <si>
    <t>Elk</t>
  </si>
  <si>
    <t>Licensed</t>
  </si>
  <si>
    <t>Estimated</t>
  </si>
  <si>
    <t>Hunters</t>
  </si>
  <si>
    <t>Harvest</t>
  </si>
  <si>
    <t>Population</t>
  </si>
  <si>
    <t>Table: VT04</t>
  </si>
  <si>
    <t>SMALL GAME HARVEST</t>
  </si>
  <si>
    <t>Chukar</t>
  </si>
  <si>
    <t>Gray</t>
  </si>
  <si>
    <r>
      <t>Pheasant</t>
    </r>
    <r>
      <rPr>
        <b/>
        <vertAlign val="superscript"/>
        <sz val="10"/>
        <rFont val="Arial"/>
        <family val="2"/>
      </rPr>
      <t>1</t>
    </r>
  </si>
  <si>
    <t>Grouse</t>
  </si>
  <si>
    <t>Quail</t>
  </si>
  <si>
    <t>Partridge</t>
  </si>
  <si>
    <r>
      <t>Rabbit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</si>
  <si>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Prior to 2016, pheasant totals only include these counties: Adams, Asotin, Benton, Chelan,</t>
    </r>
  </si>
  <si>
    <t>Columbia, Douglas, Ferry, Franklin, Garfield, Grant, Kittitas, Klickitat, Lincoln, Okanogan,</t>
  </si>
  <si>
    <t>Pend Oreille, Spokane, Stevens, Walla Walla, Whitman and Yakima. From 2016 forward</t>
  </si>
  <si>
    <t>harvest will include western Washington pheasant.</t>
  </si>
  <si>
    <r>
      <t>2</t>
    </r>
    <r>
      <rPr>
        <sz val="10"/>
        <rFont val="Arial"/>
        <family val="2"/>
      </rPr>
      <t>Since 2011 rabbit numbers are cottontail only.</t>
    </r>
  </si>
  <si>
    <t>Table: VT05</t>
  </si>
  <si>
    <t>FISHING LICENSE STATISTICS</t>
  </si>
  <si>
    <t>Sport Steelhead Catch</t>
  </si>
  <si>
    <t>Sport Salmon Catch</t>
  </si>
  <si>
    <t>Summer</t>
  </si>
  <si>
    <t>Winter</t>
  </si>
  <si>
    <t>Marine</t>
  </si>
  <si>
    <r>
      <t>Year</t>
    </r>
    <r>
      <rPr>
        <b/>
        <vertAlign val="superscript"/>
        <sz val="10"/>
        <rFont val="Arial"/>
        <family val="2"/>
      </rPr>
      <t>1</t>
    </r>
  </si>
  <si>
    <t>Run</t>
  </si>
  <si>
    <r>
      <t>Run</t>
    </r>
    <r>
      <rPr>
        <b/>
        <vertAlign val="superscript"/>
        <sz val="10"/>
        <rFont val="Arial"/>
        <family val="2"/>
      </rPr>
      <t>2</t>
    </r>
  </si>
  <si>
    <t>Angler Trips</t>
  </si>
  <si>
    <t>Freshwater</t>
  </si>
  <si>
    <r>
      <t>1</t>
    </r>
    <r>
      <rPr>
        <sz val="10"/>
        <rFont val="Arial"/>
        <family val="2"/>
      </rPr>
      <t>The fishing license year is April 1 through March 31.</t>
    </r>
  </si>
  <si>
    <r>
      <t>2</t>
    </r>
    <r>
      <rPr>
        <sz val="10"/>
        <rFont val="Arial"/>
        <family val="2"/>
      </rPr>
      <t>Winter run includes fish caught November through April.</t>
    </r>
  </si>
  <si>
    <t>Table: VT06</t>
  </si>
  <si>
    <r>
      <t>TOXICS RELEASE INVENTORY TRENDS</t>
    </r>
    <r>
      <rPr>
        <b/>
        <vertAlign val="superscript"/>
        <sz val="10"/>
        <rFont val="Arial"/>
        <family val="2"/>
      </rPr>
      <t>1</t>
    </r>
  </si>
  <si>
    <t>Department of Ecology | 360-407-6000 | http://www.ecology.wa.gov</t>
  </si>
  <si>
    <r>
      <t>Millions of Pounds Released</t>
    </r>
    <r>
      <rPr>
        <b/>
        <i/>
        <vertAlign val="superscript"/>
        <sz val="10"/>
        <rFont val="Arial"/>
        <family val="2"/>
      </rPr>
      <t>2</t>
    </r>
  </si>
  <si>
    <t>Air</t>
  </si>
  <si>
    <t>Water</t>
  </si>
  <si>
    <t>Land</t>
  </si>
  <si>
    <r>
      <t>1</t>
    </r>
    <r>
      <rPr>
        <sz val="10"/>
        <rFont val="Arial"/>
        <family val="2"/>
      </rPr>
      <t>Based on required report under the federal Emergency Planning</t>
    </r>
  </si>
  <si>
    <t>and Community Right-to-Know Act. The data are self-reported</t>
  </si>
  <si>
    <t>primarily from manufacturers, bulk storage facilities, certain utilities</t>
  </si>
  <si>
    <t>and mines and federal facilities.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</si>
  <si>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Totals are on-site releases. They do not include amounts sent to</t>
    </r>
  </si>
  <si>
    <t>the public waste water utilities or sent off-site for further treatment,</t>
  </si>
  <si>
    <t>recycling or disposal.</t>
  </si>
  <si>
    <t>Table: VT07</t>
  </si>
  <si>
    <t>PENALTY ASSESSMENTS</t>
  </si>
  <si>
    <r>
      <t>Air Quality</t>
    </r>
    <r>
      <rPr>
        <vertAlign val="superscript"/>
        <sz val="10"/>
        <rFont val="Arial"/>
        <family val="2"/>
      </rPr>
      <t>1</t>
    </r>
  </si>
  <si>
    <r>
      <t>Water Quality</t>
    </r>
    <r>
      <rPr>
        <vertAlign val="superscript"/>
        <sz val="10"/>
        <rFont val="Arial"/>
        <family val="2"/>
      </rPr>
      <t>1,2</t>
    </r>
  </si>
  <si>
    <r>
      <t>Hazardous Waste</t>
    </r>
    <r>
      <rPr>
        <vertAlign val="superscript"/>
        <sz val="10"/>
        <rFont val="Arial"/>
        <family val="2"/>
      </rPr>
      <t>1</t>
    </r>
  </si>
  <si>
    <r>
      <t>Oil Spills</t>
    </r>
    <r>
      <rPr>
        <vertAlign val="superscript"/>
        <sz val="10"/>
        <rFont val="Arial"/>
        <family val="2"/>
      </rPr>
      <t>1,3</t>
    </r>
  </si>
  <si>
    <t>Initial Dollars</t>
  </si>
  <si>
    <t>Number</t>
  </si>
  <si>
    <t>Assessed</t>
  </si>
  <si>
    <r>
      <t>2016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</si>
  <si>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Data for 2001 and after are based on "Programs" and do not represent all violations of a specific type.</t>
    </r>
  </si>
  <si>
    <t>Penalty data subject to revision.</t>
  </si>
  <si>
    <r>
      <t>2</t>
    </r>
    <r>
      <rPr>
        <sz val="10"/>
        <color theme="1"/>
        <rFont val="Arial"/>
        <family val="2"/>
      </rPr>
      <t>Totals may include penalties including actions taken under RCW 90.48.080 or RCW 90.56.320.</t>
    </r>
  </si>
  <si>
    <r>
      <t>3</t>
    </r>
    <r>
      <rPr>
        <sz val="10"/>
        <rFont val="Arial"/>
        <family val="2"/>
      </rPr>
      <t>Oil Spills constitutes actions taken under RCW 90.48.080 or RCW 90.56.320.</t>
    </r>
  </si>
  <si>
    <r>
      <t>4</t>
    </r>
    <r>
      <rPr>
        <sz val="10"/>
        <rFont val="Arial"/>
        <family val="2"/>
      </rPr>
      <t>In 2016 Volkswagen received an unprecedented penalty.</t>
    </r>
  </si>
  <si>
    <t>Table: VT08</t>
  </si>
  <si>
    <t>OIL/HAZARDOUS MATERIAL SPILLS</t>
  </si>
  <si>
    <t>RESOURCE DAMAGE ASSESSMENT</t>
  </si>
  <si>
    <t>Resource</t>
  </si>
  <si>
    <t>Restoration</t>
  </si>
  <si>
    <t>All Hazmat/</t>
  </si>
  <si>
    <t xml:space="preserve">Number of </t>
  </si>
  <si>
    <t>Damage</t>
  </si>
  <si>
    <t>Projects In</t>
  </si>
  <si>
    <t>Oil Spills</t>
  </si>
  <si>
    <t>Oil Spill</t>
  </si>
  <si>
    <t>Assessments</t>
  </si>
  <si>
    <t>Lieu of Cash</t>
  </si>
  <si>
    <t>Number of</t>
  </si>
  <si>
    <r>
      <t xml:space="preserve">  Reported</t>
    </r>
    <r>
      <rPr>
        <b/>
        <vertAlign val="superscript"/>
        <sz val="10"/>
        <rFont val="Arial"/>
        <family val="2"/>
      </rPr>
      <t>1</t>
    </r>
  </si>
  <si>
    <r>
      <t xml:space="preserve">       RDAs</t>
    </r>
    <r>
      <rPr>
        <b/>
        <vertAlign val="superscript"/>
        <sz val="10"/>
        <rFont val="Arial"/>
        <family val="2"/>
      </rPr>
      <t>2</t>
    </r>
  </si>
  <si>
    <t>Dollars Paid</t>
  </si>
  <si>
    <r>
      <t xml:space="preserve">   Payments</t>
    </r>
    <r>
      <rPr>
        <b/>
        <vertAlign val="superscript"/>
        <sz val="10"/>
        <rFont val="Arial"/>
        <family val="2"/>
      </rPr>
      <t>3</t>
    </r>
  </si>
  <si>
    <t>Unpaid Claims</t>
  </si>
  <si>
    <r>
      <t>1</t>
    </r>
    <r>
      <rPr>
        <sz val="10"/>
        <rFont val="Arial"/>
        <family val="2"/>
      </rPr>
      <t>Includes all oil spills or incidents that are reported to the Department of Ecology Spills</t>
    </r>
  </si>
  <si>
    <t>Program.</t>
  </si>
  <si>
    <r>
      <t>2</t>
    </r>
    <r>
      <rPr>
        <sz val="10"/>
        <rFont val="Arial"/>
        <family val="2"/>
      </rPr>
      <t>Resource Damage Assessments are conducted for every oil spill over 25 gallons in</t>
    </r>
  </si>
  <si>
    <t>size.</t>
  </si>
  <si>
    <r>
      <t>3</t>
    </r>
    <r>
      <rPr>
        <sz val="10"/>
        <rFont val="Arial"/>
        <family val="2"/>
      </rPr>
      <t>Direct restoration projects may be substituted for cash payments.</t>
    </r>
  </si>
  <si>
    <t>Table: VT09</t>
  </si>
  <si>
    <t>HAZARDOUS WASTE</t>
  </si>
  <si>
    <t>Waste in Tons</t>
  </si>
  <si>
    <r>
      <t>Number of Hazardous Waste Reporters</t>
    </r>
    <r>
      <rPr>
        <u/>
        <vertAlign val="superscript"/>
        <sz val="10"/>
        <rFont val="Arial"/>
        <family val="2"/>
      </rPr>
      <t>1</t>
    </r>
  </si>
  <si>
    <r>
      <t>Reported Hazardous Waste Received in Washington State</t>
    </r>
    <r>
      <rPr>
        <u/>
        <vertAlign val="superscript"/>
        <sz val="10"/>
        <rFont val="Arial"/>
        <family val="2"/>
      </rPr>
      <t>2</t>
    </r>
  </si>
  <si>
    <t>WA TSDR Received from WA Generators</t>
  </si>
  <si>
    <t>WA TSDR Received from Out-of-State Generators</t>
  </si>
  <si>
    <t>Total Generated Wastes</t>
  </si>
  <si>
    <t>Reported Hazardous Waste Generated in Washington State</t>
  </si>
  <si>
    <r>
      <t>Recurrent</t>
    </r>
    <r>
      <rPr>
        <vertAlign val="superscript"/>
        <sz val="10"/>
        <rFont val="Arial"/>
        <family val="2"/>
      </rPr>
      <t>3</t>
    </r>
  </si>
  <si>
    <r>
      <t>Non-recurrent</t>
    </r>
    <r>
      <rPr>
        <vertAlign val="superscript"/>
        <sz val="10"/>
        <rFont val="Arial"/>
        <family val="2"/>
      </rPr>
      <t>4</t>
    </r>
  </si>
  <si>
    <t>Total Received Waste</t>
  </si>
  <si>
    <r>
      <t>Special Categories of Generated Waste</t>
    </r>
    <r>
      <rPr>
        <u/>
        <vertAlign val="superscript"/>
        <sz val="10"/>
        <rFont val="Arial"/>
        <family val="2"/>
      </rPr>
      <t>5</t>
    </r>
  </si>
  <si>
    <r>
      <t>Wastewaters Discharged Under a Permit by Rule (PBR)</t>
    </r>
    <r>
      <rPr>
        <vertAlign val="superscript"/>
        <sz val="10"/>
        <rFont val="Arial"/>
        <family val="2"/>
      </rPr>
      <t>6</t>
    </r>
  </si>
  <si>
    <r>
      <t>Wastes Treated On-Site by the Generator (TBG)</t>
    </r>
    <r>
      <rPr>
        <vertAlign val="superscript"/>
        <sz val="10"/>
        <rFont val="Arial"/>
        <family val="2"/>
      </rPr>
      <t>7</t>
    </r>
  </si>
  <si>
    <t>Mixtures of Radioactive and Dangerous Waste</t>
  </si>
  <si>
    <r>
      <t>Generated Waste by County</t>
    </r>
    <r>
      <rPr>
        <u/>
        <vertAlign val="superscript"/>
        <sz val="10"/>
        <rFont val="Arial"/>
        <family val="2"/>
      </rPr>
      <t>5</t>
    </r>
  </si>
  <si>
    <t>Adams</t>
  </si>
  <si>
    <t>Asotin</t>
  </si>
  <si>
    <r>
      <t>Benton</t>
    </r>
    <r>
      <rPr>
        <vertAlign val="superscript"/>
        <sz val="10"/>
        <rFont val="Arial"/>
        <family val="2"/>
      </rPr>
      <t>8</t>
    </r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</si>
  <si>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</si>
  <si>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</si>
  <si>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</si>
  <si>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</si>
  <si>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</si>
  <si>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</si>
  <si>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</si>
  <si>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</si>
  <si>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</si>
  <si>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</si>
  <si>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</si>
  <si>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</si>
  <si>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</si>
  <si>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</si>
  <si>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</si>
  <si>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</si>
  <si>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</si>
  <si>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</si>
  <si>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</si>
  <si>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</si>
  <si>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</si>
  <si>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</si>
  <si>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</si>
  <si>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</si>
  <si>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</si>
  <si>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</si>
  <si>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</si>
  <si>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</si>
  <si>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</si>
  <si>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</si>
  <si>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</si>
  <si>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</si>
  <si>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</si>
  <si>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</si>
  <si>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</si>
  <si>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</si>
  <si>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r>
      <t>Generated Waste by NAICS Industry Group</t>
    </r>
    <r>
      <rPr>
        <vertAlign val="superscript"/>
        <sz val="10"/>
        <rFont val="Arial"/>
        <family val="2"/>
      </rPr>
      <t>5,9</t>
    </r>
  </si>
  <si>
    <t>Chemical and Petroleum Products</t>
  </si>
  <si>
    <t>Equipment Manufacturing (Machinery, Computer,
Electrical and Transportation)</t>
  </si>
  <si>
    <t>Lumber, Wood, and Printing</t>
  </si>
  <si>
    <t>Primary and Fabricated Metals</t>
  </si>
  <si>
    <t>Public Administration</t>
  </si>
  <si>
    <t>Retail Trade</t>
  </si>
  <si>
    <r>
      <t>Services and Management</t>
    </r>
    <r>
      <rPr>
        <vertAlign val="superscript"/>
        <sz val="10"/>
        <color theme="1"/>
        <rFont val="Arial"/>
        <family val="2"/>
      </rPr>
      <t>8</t>
    </r>
  </si>
  <si>
    <t>Transportation and Warehousing</t>
  </si>
  <si>
    <t>Utilities</t>
  </si>
  <si>
    <t>Wholesale Trade</t>
  </si>
  <si>
    <t>Other NAICS Categories</t>
  </si>
  <si>
    <r>
      <t>Generated Waste by Management Location</t>
    </r>
    <r>
      <rPr>
        <u/>
        <vertAlign val="superscript"/>
        <sz val="10"/>
        <color theme="1"/>
        <rFont val="Arial"/>
        <family val="2"/>
      </rPr>
      <t>5</t>
    </r>
  </si>
  <si>
    <r>
      <t>WA Generators Manage Own Waste On-site</t>
    </r>
    <r>
      <rPr>
        <vertAlign val="superscript"/>
        <sz val="10"/>
        <color theme="1"/>
        <rFont val="Arial"/>
        <family val="2"/>
      </rPr>
      <t>10</t>
    </r>
  </si>
  <si>
    <r>
      <t>From WA Generators Sent to a WA TSDR</t>
    </r>
    <r>
      <rPr>
        <vertAlign val="superscript"/>
        <sz val="10"/>
        <color theme="1"/>
        <rFont val="Arial"/>
        <family val="2"/>
      </rPr>
      <t>2</t>
    </r>
  </si>
  <si>
    <t>From WA Generators Sent to an Out-of-State TSDR</t>
  </si>
  <si>
    <t>From Out-of-State Generators Managed at a WA TSDR</t>
  </si>
  <si>
    <r>
      <t>1</t>
    </r>
    <r>
      <rPr>
        <sz val="10"/>
        <rFont val="Arial"/>
        <family val="2"/>
      </rPr>
      <t xml:space="preserve">Count of Annual Reports required from active sites. Inactive site's dangerous waste activities have ended or </t>
    </r>
  </si>
  <si>
    <t xml:space="preserve">dropped below regulated amounts. </t>
  </si>
  <si>
    <r>
      <t>2</t>
    </r>
    <r>
      <rPr>
        <sz val="10"/>
        <color theme="1"/>
        <rFont val="Arial"/>
        <family val="2"/>
      </rPr>
      <t>Treatment, Storage and Disposal (TSDs) and Recycling (Rs) Facilities receive and manage regulated wastes.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</si>
  <si>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Recurrent waste is from normal processes or hazardous waster residuals from treating or managing a previous </t>
    </r>
  </si>
  <si>
    <t>waste.</t>
  </si>
  <si>
    <r>
      <t>4</t>
    </r>
    <r>
      <rPr>
        <sz val="10"/>
        <color theme="1"/>
        <rFont val="Arial"/>
        <family val="2"/>
      </rPr>
      <t>Non-recurrent waste is from demolition, spills, clean-up or was received from off-site and sent off-site again</t>
    </r>
  </si>
  <si>
    <t>without treatment.</t>
  </si>
  <si>
    <r>
      <t>5</t>
    </r>
    <r>
      <rPr>
        <sz val="10"/>
        <rFont val="Arial"/>
        <family val="2"/>
      </rPr>
      <t>All reported hazardous waste generated. Recurrent and non-recurrent categories are not separated.</t>
    </r>
  </si>
  <si>
    <r>
      <t>6</t>
    </r>
    <r>
      <rPr>
        <sz val="10"/>
        <color theme="1"/>
        <rFont val="Arial"/>
        <family val="2"/>
      </rPr>
      <t>Permit by Rule (PBR) is the discharge of wastewater to a local wastewater utility under a specific permit.</t>
    </r>
  </si>
  <si>
    <r>
      <t>7</t>
    </r>
    <r>
      <rPr>
        <sz val="10"/>
        <color theme="1"/>
        <rFont val="Arial"/>
        <family val="2"/>
      </rPr>
      <t>Treatment-by-Generator (TBG) is treating waste on site. Some wastes are counted as both PBR and TBG.</t>
    </r>
  </si>
  <si>
    <r>
      <t>8</t>
    </r>
    <r>
      <rPr>
        <sz val="10"/>
        <rFont val="Arial"/>
        <family val="2"/>
      </rPr>
      <t xml:space="preserve">The US Department of Energy Hanford, in Benton County, identifies as a service industry by its North American </t>
    </r>
  </si>
  <si>
    <t>Industry Classification System (NAICS) code.</t>
  </si>
  <si>
    <r>
      <t>9</t>
    </r>
    <r>
      <rPr>
        <sz val="10"/>
        <rFont val="Arial"/>
        <family val="2"/>
      </rPr>
      <t>Industry Groups in the U.S. Census NAICS were updated in 2017.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</si>
  <si>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>Generators that manage some of their own regulated wastes at their own site. Includes PBR and TBG wastes.</t>
    </r>
  </si>
  <si>
    <t>Note: Totals may not add due to rounding and possible counting across multiple categories.</t>
  </si>
  <si>
    <t>Table: VT10</t>
  </si>
  <si>
    <t>SHORELINE PERMIT HISTORY</t>
  </si>
  <si>
    <t>Permit Category</t>
  </si>
  <si>
    <t>Permits Denied</t>
  </si>
  <si>
    <t>Substantial</t>
  </si>
  <si>
    <t>Conditional</t>
  </si>
  <si>
    <t>By</t>
  </si>
  <si>
    <t>By Local</t>
  </si>
  <si>
    <r>
      <t>Development</t>
    </r>
    <r>
      <rPr>
        <b/>
        <vertAlign val="superscript"/>
        <sz val="10"/>
        <rFont val="Arial"/>
        <family val="2"/>
      </rPr>
      <t>1</t>
    </r>
  </si>
  <si>
    <r>
      <t>Variance</t>
    </r>
    <r>
      <rPr>
        <b/>
        <vertAlign val="superscript"/>
        <sz val="10"/>
        <rFont val="Arial"/>
        <family val="2"/>
      </rPr>
      <t>2</t>
    </r>
  </si>
  <si>
    <r>
      <t>Use</t>
    </r>
    <r>
      <rPr>
        <b/>
        <vertAlign val="superscript"/>
        <sz val="10"/>
        <rFont val="Arial"/>
        <family val="2"/>
      </rPr>
      <t>3</t>
    </r>
  </si>
  <si>
    <t>Ecology</t>
  </si>
  <si>
    <t>Government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</si>
  <si>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Issued by local governments for development costing $7,047 or more. Dollar threshold changed every</t>
    </r>
  </si>
  <si>
    <t>five years.</t>
  </si>
  <si>
    <r>
      <t>2</t>
    </r>
    <r>
      <rPr>
        <sz val="10"/>
        <rFont val="Arial"/>
        <family val="2"/>
      </rPr>
      <t>Issued to avoid unnecessary hardship created by unique site circumstances if local regulations were</t>
    </r>
  </si>
  <si>
    <t>strictly enforced.</t>
  </si>
  <si>
    <r>
      <t>3</t>
    </r>
    <r>
      <rPr>
        <sz val="10"/>
        <color theme="1"/>
        <rFont val="Arial"/>
        <family val="2"/>
      </rPr>
      <t>Issued with special conditions to allow projects not normally permitted in a given environment</t>
    </r>
  </si>
  <si>
    <t>(urban, rural, etc.)</t>
  </si>
  <si>
    <t>Note: State and local governments regulate over 28,000 shoreline miles using the Shoreline Management</t>
  </si>
  <si>
    <t>Act of 1971.</t>
  </si>
  <si>
    <t>Table: VT11</t>
  </si>
  <si>
    <t>CONSTRUCTION LOANS FOR</t>
  </si>
  <si>
    <t>MUNICIPAL SEWAGE TREATMENT FACILITIES</t>
  </si>
  <si>
    <t>Estimated $ in Thousands</t>
  </si>
  <si>
    <t>State</t>
  </si>
  <si>
    <t>Eligible</t>
  </si>
  <si>
    <t>Federal</t>
  </si>
  <si>
    <t>Local</t>
  </si>
  <si>
    <t>Fiscal Year</t>
  </si>
  <si>
    <t xml:space="preserve">   Costs</t>
  </si>
  <si>
    <r>
      <t xml:space="preserve">   Share</t>
    </r>
    <r>
      <rPr>
        <b/>
        <vertAlign val="superscript"/>
        <sz val="10"/>
        <rFont val="Arial"/>
        <family val="2"/>
      </rPr>
      <t>1</t>
    </r>
  </si>
  <si>
    <r>
      <t xml:space="preserve">  Share</t>
    </r>
    <r>
      <rPr>
        <b/>
        <vertAlign val="superscript"/>
        <sz val="10"/>
        <rFont val="Arial"/>
        <family val="2"/>
      </rPr>
      <t>2,3</t>
    </r>
  </si>
  <si>
    <r>
      <t xml:space="preserve">  Share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</si>
  <si>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10"/>
        <rFont val="Arial"/>
        <family val="2"/>
      </rPr>
      <t>Reflects state revolving fund loan program and principal and interest payments.</t>
    </r>
  </si>
  <si>
    <r>
      <t>2</t>
    </r>
    <r>
      <rPr>
        <sz val="10"/>
        <rFont val="Arial"/>
        <family val="2"/>
      </rPr>
      <t xml:space="preserve">For 1990 -1997 and 1999, includes the Centennial Clean Water Fund, </t>
    </r>
  </si>
  <si>
    <t>Referendum 39 and state match for the State Revolving Fund program.</t>
  </si>
  <si>
    <r>
      <t>3</t>
    </r>
    <r>
      <rPr>
        <sz val="10"/>
        <rFont val="Arial"/>
        <family val="2"/>
      </rPr>
      <t>For 1998 and 2000 and on, includes the Centennial Clean Water Fund and</t>
    </r>
  </si>
  <si>
    <t>state match for the State Revolving Fund program.</t>
  </si>
  <si>
    <r>
      <t>4</t>
    </r>
    <r>
      <rPr>
        <sz val="10"/>
        <color theme="1"/>
        <rFont val="Arial"/>
        <family val="2"/>
      </rPr>
      <t>For 2007 and on these reflect the unmet need per application.</t>
    </r>
  </si>
  <si>
    <t xml:space="preserve">Note: The majority of state funds since 1989 have been distributed per the </t>
  </si>
  <si>
    <t>Water Quality Capital Account established by the Legislature in 1986.</t>
  </si>
  <si>
    <t>Table: VT12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</si>
</sst>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_(* #,##0_);_(* \(#,##0\);_(* &quot;-&quot;??_);_(@_)"/>
  </numFmts>
  <fonts count="27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rgb="FF3322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name val="Tms Rmn"/>
    </font>
    <font>
      <sz val="10"/>
      <color indexed="8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u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4" fontId="17" fillId="0" borderId="0" applyFont="0" applyFill="0" applyBorder="0" applyAlignment="0" applyProtection="0"/>
    <xf numFmtId="0" fontId="10" fillId="0" borderId="0"/>
    <xf numFmtId="0" fontId="10" fillId="0" borderId="0"/>
    <xf numFmtId="0" fontId="22" fillId="0" borderId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1">
    <xf numFmtId="0" fontId="0" fillId="0" borderId="0" xfId="0"/>
    <xf numFmtId="0" fontId="3" fillId="2" borderId="0" xfId="2" applyFont="1" applyFill="1" applyAlignment="1">
      <alignment horizontal="right" vertical="top"/>
    </xf>
    <xf numFmtId="0" fontId="3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right" vertical="top"/>
    </xf>
    <xf numFmtId="0" fontId="5" fillId="2" borderId="0" xfId="2" applyFont="1" applyFill="1"/>
    <xf numFmtId="0" fontId="5" fillId="2" borderId="0" xfId="2" applyFont="1" applyFill="1" applyAlignment="1">
      <alignment horizontal="right" vertical="top"/>
    </xf>
    <xf numFmtId="0" fontId="7" fillId="2" borderId="0" xfId="3" applyFont="1" applyFill="1" applyAlignment="1" applyProtection="1"/>
    <xf numFmtId="0" fontId="8" fillId="2" borderId="0" xfId="2" applyFont="1" applyFill="1"/>
    <xf numFmtId="0" fontId="4" fillId="0" borderId="0" xfId="2" applyFont="1" applyFill="1" applyAlignment="1">
      <alignment horizontal="right" vertical="top"/>
    </xf>
    <xf numFmtId="0" fontId="10" fillId="2" borderId="0" xfId="2" applyFont="1" applyFill="1" applyAlignment="1"/>
    <xf numFmtId="0" fontId="9" fillId="2" borderId="0" xfId="2" applyFont="1" applyFill="1" applyAlignment="1"/>
    <xf numFmtId="0" fontId="9" fillId="2" borderId="0" xfId="2" applyFont="1" applyFill="1" applyAlignment="1">
      <alignment horizontal="right"/>
    </xf>
    <xf numFmtId="0" fontId="10" fillId="2" borderId="0" xfId="2" applyFont="1" applyFill="1" applyAlignment="1">
      <alignment horizontal="right"/>
    </xf>
    <xf numFmtId="0" fontId="9" fillId="2" borderId="1" xfId="2" applyFont="1" applyFill="1" applyBorder="1" applyAlignment="1"/>
    <xf numFmtId="0" fontId="9" fillId="2" borderId="1" xfId="2" applyFont="1" applyFill="1" applyBorder="1" applyAlignment="1">
      <alignment horizontal="right"/>
    </xf>
    <xf numFmtId="0" fontId="10" fillId="2" borderId="0" xfId="2" applyFont="1" applyFill="1" applyAlignment="1">
      <alignment horizontal="left"/>
    </xf>
    <xf numFmtId="3" fontId="10" fillId="2" borderId="0" xfId="2" applyNumberFormat="1" applyFont="1" applyFill="1" applyAlignment="1">
      <alignment horizontal="right" wrapText="1"/>
    </xf>
    <xf numFmtId="3" fontId="12" fillId="2" borderId="0" xfId="2" applyNumberFormat="1" applyFont="1" applyFill="1" applyAlignment="1">
      <alignment horizontal="right" wrapText="1"/>
    </xf>
    <xf numFmtId="3" fontId="10" fillId="0" borderId="0" xfId="2" applyNumberFormat="1" applyFont="1" applyFill="1" applyAlignment="1">
      <alignment horizontal="right" wrapText="1"/>
    </xf>
    <xf numFmtId="3" fontId="10" fillId="2" borderId="0" xfId="2" applyNumberFormat="1" applyFont="1" applyFill="1" applyAlignment="1">
      <alignment horizontal="right"/>
    </xf>
    <xf numFmtId="0" fontId="9" fillId="2" borderId="1" xfId="2" applyFont="1" applyFill="1" applyBorder="1"/>
    <xf numFmtId="0" fontId="3" fillId="2" borderId="1" xfId="2" applyFont="1" applyFill="1" applyBorder="1"/>
    <xf numFmtId="0" fontId="3" fillId="2" borderId="1" xfId="2" applyFont="1" applyFill="1" applyBorder="1" applyAlignment="1">
      <alignment horizontal="right"/>
    </xf>
    <xf numFmtId="0" fontId="16" fillId="2" borderId="0" xfId="2" applyFont="1" applyFill="1"/>
    <xf numFmtId="0" fontId="17" fillId="0" borderId="0" xfId="4" applyBorder="1"/>
    <xf numFmtId="0" fontId="17" fillId="0" borderId="0" xfId="4"/>
    <xf numFmtId="0" fontId="10" fillId="2" borderId="0" xfId="2" applyFont="1" applyFill="1"/>
    <xf numFmtId="3" fontId="4" fillId="2" borderId="0" xfId="5" applyNumberFormat="1" applyFont="1" applyFill="1" applyAlignment="1">
      <alignment horizontal="right" wrapText="1"/>
    </xf>
    <xf numFmtId="3" fontId="10" fillId="2" borderId="0" xfId="5" applyNumberFormat="1" applyFont="1" applyFill="1" applyAlignment="1">
      <alignment horizontal="right" wrapText="1"/>
    </xf>
    <xf numFmtId="3" fontId="10" fillId="2" borderId="0" xfId="6" applyNumberFormat="1" applyFont="1" applyFill="1" applyAlignment="1">
      <alignment horizontal="right"/>
    </xf>
    <xf numFmtId="3" fontId="10" fillId="0" borderId="0" xfId="7" applyNumberFormat="1" applyFont="1" applyAlignment="1">
      <alignment horizontal="right"/>
    </xf>
    <xf numFmtId="3" fontId="10" fillId="0" borderId="0" xfId="7" applyNumberFormat="1" applyFont="1" applyFill="1" applyAlignment="1">
      <alignment horizontal="right"/>
    </xf>
    <xf numFmtId="3" fontId="10" fillId="2" borderId="0" xfId="5" applyNumberFormat="1" applyFont="1" applyFill="1" applyAlignment="1">
      <alignment horizontal="right"/>
    </xf>
    <xf numFmtId="3" fontId="10" fillId="0" borderId="0" xfId="7" applyNumberFormat="1" applyFont="1" applyBorder="1" applyAlignment="1">
      <alignment horizontal="right"/>
    </xf>
    <xf numFmtId="3" fontId="10" fillId="0" borderId="0" xfId="7" applyNumberFormat="1" applyFont="1" applyFill="1" applyBorder="1" applyAlignment="1">
      <alignment horizontal="right"/>
    </xf>
    <xf numFmtId="0" fontId="10" fillId="2" borderId="0" xfId="2" applyFont="1" applyFill="1" applyAlignment="1">
      <alignment wrapText="1"/>
    </xf>
    <xf numFmtId="0" fontId="9" fillId="2" borderId="0" xfId="2" applyFont="1" applyFill="1" applyAlignment="1">
      <alignment horizontal="center"/>
    </xf>
    <xf numFmtId="1" fontId="3" fillId="2" borderId="1" xfId="2" applyNumberFormat="1" applyFont="1" applyFill="1" applyBorder="1"/>
    <xf numFmtId="0" fontId="9" fillId="2" borderId="0" xfId="2" applyFont="1" applyFill="1" applyBorder="1"/>
    <xf numFmtId="0" fontId="3" fillId="2" borderId="0" xfId="2" applyFont="1" applyFill="1" applyBorder="1"/>
    <xf numFmtId="1" fontId="3" fillId="2" borderId="0" xfId="2" applyNumberFormat="1" applyFont="1" applyFill="1" applyBorder="1"/>
    <xf numFmtId="3" fontId="10" fillId="3" borderId="0" xfId="4" applyNumberFormat="1" applyFont="1" applyFill="1" applyAlignment="1">
      <alignment horizontal="right"/>
    </xf>
    <xf numFmtId="3" fontId="4" fillId="0" borderId="0" xfId="2" applyNumberFormat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3" fontId="10" fillId="2" borderId="0" xfId="1" applyNumberFormat="1" applyFont="1" applyFill="1" applyAlignment="1">
      <alignment horizontal="right"/>
    </xf>
    <xf numFmtId="0" fontId="10" fillId="2" borderId="0" xfId="2" applyFont="1" applyFill="1" applyAlignment="1">
      <alignment horizontal="right" wrapText="1"/>
    </xf>
    <xf numFmtId="0" fontId="10" fillId="2" borderId="0" xfId="8" applyFont="1" applyFill="1" applyAlignment="1">
      <alignment horizontal="right"/>
    </xf>
    <xf numFmtId="0" fontId="10" fillId="3" borderId="0" xfId="4" applyFont="1" applyFill="1" applyAlignment="1">
      <alignment horizontal="right"/>
    </xf>
    <xf numFmtId="49" fontId="13" fillId="2" borderId="0" xfId="2" applyNumberFormat="1" applyFont="1" applyFill="1" applyAlignment="1"/>
    <xf numFmtId="0" fontId="9" fillId="2" borderId="0" xfId="2" applyFont="1" applyFill="1" applyAlignment="1">
      <alignment vertical="top"/>
    </xf>
    <xf numFmtId="0" fontId="16" fillId="2" borderId="0" xfId="2" applyFont="1" applyFill="1" applyAlignment="1">
      <alignment horizontal="right"/>
    </xf>
    <xf numFmtId="164" fontId="10" fillId="2" borderId="0" xfId="2" applyNumberFormat="1" applyFont="1" applyFill="1" applyAlignment="1">
      <alignment horizontal="right" wrapText="1"/>
    </xf>
    <xf numFmtId="164" fontId="10" fillId="2" borderId="0" xfId="2" applyNumberFormat="1" applyFont="1" applyFill="1" applyAlignment="1">
      <alignment horizontal="right"/>
    </xf>
    <xf numFmtId="164" fontId="10" fillId="2" borderId="0" xfId="2" applyNumberFormat="1" applyFont="1" applyFill="1" applyAlignment="1"/>
    <xf numFmtId="164" fontId="10" fillId="0" borderId="0" xfId="2" applyNumberFormat="1" applyFont="1" applyFill="1" applyAlignment="1">
      <alignment horizontal="right" wrapText="1"/>
    </xf>
    <xf numFmtId="164" fontId="10" fillId="0" borderId="0" xfId="2" applyNumberFormat="1" applyFont="1" applyFill="1" applyAlignment="1"/>
    <xf numFmtId="3" fontId="10" fillId="2" borderId="0" xfId="2" applyNumberFormat="1" applyFont="1" applyFill="1" applyAlignment="1"/>
    <xf numFmtId="0" fontId="13" fillId="2" borderId="0" xfId="2" applyFont="1" applyFill="1" applyAlignment="1"/>
    <xf numFmtId="0" fontId="2" fillId="2" borderId="0" xfId="2" applyFill="1" applyAlignment="1"/>
    <xf numFmtId="0" fontId="2" fillId="2" borderId="0" xfId="2" applyFill="1" applyAlignment="1">
      <alignment horizontal="left"/>
    </xf>
    <xf numFmtId="0" fontId="10" fillId="2" borderId="0" xfId="2" applyFont="1" applyFill="1" applyAlignment="1">
      <alignment horizontal="center"/>
    </xf>
    <xf numFmtId="0" fontId="9" fillId="2" borderId="2" xfId="2" applyFont="1" applyFill="1" applyBorder="1" applyAlignment="1">
      <alignment horizontal="right"/>
    </xf>
    <xf numFmtId="0" fontId="10" fillId="2" borderId="0" xfId="2" applyFont="1" applyFill="1" applyBorder="1"/>
    <xf numFmtId="0" fontId="9" fillId="2" borderId="0" xfId="2" applyFont="1" applyFill="1" applyBorder="1" applyAlignment="1">
      <alignment horizontal="right"/>
    </xf>
    <xf numFmtId="0" fontId="10" fillId="2" borderId="1" xfId="2" applyFont="1" applyFill="1" applyBorder="1" applyAlignment="1"/>
    <xf numFmtId="0" fontId="16" fillId="2" borderId="0" xfId="2" applyFont="1" applyFill="1" applyAlignment="1">
      <alignment vertical="top"/>
    </xf>
    <xf numFmtId="0" fontId="10" fillId="2" borderId="0" xfId="2" applyFont="1" applyFill="1" applyAlignment="1">
      <alignment horizontal="left" vertical="top"/>
    </xf>
    <xf numFmtId="3" fontId="10" fillId="2" borderId="0" xfId="2" applyNumberFormat="1" applyFont="1" applyFill="1"/>
    <xf numFmtId="0" fontId="16" fillId="2" borderId="0" xfId="2" applyFont="1" applyFill="1" applyAlignment="1"/>
    <xf numFmtId="3" fontId="10" fillId="2" borderId="0" xfId="8" applyNumberFormat="1" applyFont="1" applyFill="1" applyAlignment="1">
      <alignment horizontal="right" wrapText="1"/>
    </xf>
    <xf numFmtId="3" fontId="10" fillId="2" borderId="0" xfId="9" applyNumberFormat="1" applyFont="1" applyFill="1" applyAlignment="1">
      <alignment horizontal="right" wrapText="1"/>
    </xf>
    <xf numFmtId="3" fontId="10" fillId="0" borderId="0" xfId="2" applyNumberFormat="1" applyFont="1" applyFill="1" applyAlignment="1">
      <alignment horizontal="right"/>
    </xf>
    <xf numFmtId="0" fontId="10" fillId="2" borderId="0" xfId="8" applyFont="1" applyFill="1" applyAlignment="1"/>
    <xf numFmtId="0" fontId="13" fillId="2" borderId="0" xfId="2" applyFont="1" applyFill="1" applyAlignment="1">
      <alignment horizontal="left"/>
    </xf>
    <xf numFmtId="0" fontId="10" fillId="2" borderId="0" xfId="2" applyFont="1" applyFill="1" applyAlignment="1">
      <alignment horizontal="right" vertical="top"/>
    </xf>
    <xf numFmtId="0" fontId="9" fillId="2" borderId="0" xfId="2" applyFont="1" applyFill="1" applyAlignment="1">
      <alignment horizontal="right" vertical="top"/>
    </xf>
    <xf numFmtId="0" fontId="9" fillId="2" borderId="2" xfId="2" applyFont="1" applyFill="1" applyBorder="1" applyAlignment="1">
      <alignment horizontal="right" vertical="top"/>
    </xf>
    <xf numFmtId="0" fontId="10" fillId="2" borderId="2" xfId="2" applyFont="1" applyFill="1" applyBorder="1" applyAlignment="1">
      <alignment horizontal="right" vertical="top"/>
    </xf>
    <xf numFmtId="0" fontId="9" fillId="2" borderId="1" xfId="2" applyFont="1" applyFill="1" applyBorder="1" applyAlignment="1">
      <alignment vertical="top"/>
    </xf>
    <xf numFmtId="0" fontId="9" fillId="2" borderId="1" xfId="2" applyFont="1" applyFill="1" applyBorder="1" applyAlignment="1">
      <alignment horizontal="right" vertical="top"/>
    </xf>
    <xf numFmtId="0" fontId="10" fillId="2" borderId="1" xfId="2" applyFont="1" applyFill="1" applyBorder="1" applyAlignment="1">
      <alignment horizontal="right" vertical="top"/>
    </xf>
    <xf numFmtId="0" fontId="9" fillId="2" borderId="0" xfId="2" applyFont="1" applyFill="1" applyBorder="1" applyAlignment="1">
      <alignment horizontal="right" vertical="top"/>
    </xf>
    <xf numFmtId="0" fontId="10" fillId="2" borderId="0" xfId="2" applyFont="1" applyFill="1" applyBorder="1" applyAlignment="1">
      <alignment horizontal="right" vertical="top"/>
    </xf>
    <xf numFmtId="0" fontId="10" fillId="2" borderId="0" xfId="2" applyNumberFormat="1" applyFont="1" applyFill="1" applyAlignment="1">
      <alignment horizontal="left"/>
    </xf>
    <xf numFmtId="3" fontId="10" fillId="2" borderId="0" xfId="8" applyNumberFormat="1" applyFont="1" applyFill="1" applyAlignment="1">
      <alignment wrapText="1"/>
    </xf>
    <xf numFmtId="3" fontId="4" fillId="2" borderId="0" xfId="2" applyNumberFormat="1" applyFont="1" applyFill="1" applyAlignment="1">
      <alignment wrapText="1"/>
    </xf>
    <xf numFmtId="3" fontId="10" fillId="2" borderId="0" xfId="2" applyNumberFormat="1" applyFont="1" applyFill="1" applyAlignment="1">
      <alignment wrapText="1"/>
    </xf>
    <xf numFmtId="3" fontId="10" fillId="2" borderId="0" xfId="9" applyNumberFormat="1" applyFont="1" applyFill="1" applyAlignment="1">
      <alignment wrapText="1"/>
    </xf>
    <xf numFmtId="0" fontId="9" fillId="2" borderId="0" xfId="2" applyFont="1" applyFill="1" applyAlignment="1">
      <alignment wrapText="1"/>
    </xf>
    <xf numFmtId="0" fontId="9" fillId="2" borderId="0" xfId="2" applyFont="1" applyFill="1" applyAlignment="1">
      <alignment horizontal="right" wrapText="1"/>
    </xf>
    <xf numFmtId="0" fontId="9" fillId="2" borderId="1" xfId="2" applyFont="1" applyFill="1" applyBorder="1" applyAlignment="1">
      <alignment wrapText="1"/>
    </xf>
    <xf numFmtId="0" fontId="20" fillId="2" borderId="1" xfId="2" applyFont="1" applyFill="1" applyBorder="1" applyAlignment="1">
      <alignment horizontal="right" wrapText="1"/>
    </xf>
    <xf numFmtId="0" fontId="16" fillId="2" borderId="0" xfId="2" applyFont="1" applyFill="1" applyAlignment="1">
      <alignment horizontal="right" wrapText="1"/>
    </xf>
    <xf numFmtId="0" fontId="10" fillId="2" borderId="0" xfId="2" applyFont="1" applyFill="1" applyAlignment="1">
      <alignment horizontal="left" wrapText="1"/>
    </xf>
    <xf numFmtId="0" fontId="10" fillId="2" borderId="0" xfId="8" applyFont="1" applyFill="1" applyAlignment="1">
      <alignment horizontal="left" wrapText="1"/>
    </xf>
    <xf numFmtId="164" fontId="10" fillId="2" borderId="0" xfId="8" applyNumberFormat="1" applyFont="1" applyFill="1" applyAlignment="1">
      <alignment horizontal="right" wrapText="1"/>
    </xf>
    <xf numFmtId="164" fontId="10" fillId="2" borderId="0" xfId="9" applyNumberFormat="1" applyFont="1" applyFill="1" applyAlignment="1">
      <alignment horizontal="right" wrapText="1"/>
    </xf>
    <xf numFmtId="165" fontId="10" fillId="2" borderId="0" xfId="10" applyNumberFormat="1" applyFont="1" applyFill="1" applyAlignment="1">
      <alignment horizontal="right" wrapText="1"/>
    </xf>
    <xf numFmtId="0" fontId="4" fillId="2" borderId="0" xfId="2" applyFont="1" applyFill="1" applyAlignment="1"/>
    <xf numFmtId="0" fontId="10" fillId="2" borderId="0" xfId="2" applyFont="1" applyFill="1" applyAlignment="1">
      <alignment vertical="top"/>
    </xf>
    <xf numFmtId="0" fontId="10" fillId="2" borderId="1" xfId="2" applyFont="1" applyFill="1" applyBorder="1" applyAlignment="1">
      <alignment horizontal="right"/>
    </xf>
    <xf numFmtId="3" fontId="10" fillId="2" borderId="0" xfId="2" applyNumberFormat="1" applyFont="1" applyFill="1" applyAlignment="1">
      <alignment horizontal="right" vertical="top"/>
    </xf>
    <xf numFmtId="3" fontId="10" fillId="2" borderId="0" xfId="8" applyNumberFormat="1" applyFont="1" applyFill="1" applyAlignment="1">
      <alignment horizontal="right"/>
    </xf>
    <xf numFmtId="3" fontId="10" fillId="2" borderId="0" xfId="8" applyNumberFormat="1" applyFont="1" applyFill="1" applyAlignment="1">
      <alignment horizontal="right" vertical="top"/>
    </xf>
    <xf numFmtId="0" fontId="10" fillId="0" borderId="0" xfId="11" applyFont="1"/>
    <xf numFmtId="3" fontId="10" fillId="0" borderId="0" xfId="11" applyNumberFormat="1" applyFont="1"/>
    <xf numFmtId="3" fontId="21" fillId="0" borderId="0" xfId="12" applyNumberFormat="1" applyFont="1" applyFill="1" applyAlignment="1">
      <alignment horizontal="right" vertical="top"/>
    </xf>
    <xf numFmtId="0" fontId="10" fillId="0" borderId="0" xfId="13" applyFont="1" applyFill="1" applyBorder="1" applyAlignment="1">
      <alignment horizontal="right" wrapText="1"/>
    </xf>
    <xf numFmtId="3" fontId="10" fillId="0" borderId="0" xfId="13" applyNumberFormat="1" applyFont="1" applyFill="1" applyBorder="1"/>
    <xf numFmtId="3" fontId="10" fillId="0" borderId="0" xfId="12" applyNumberFormat="1" applyFont="1" applyFill="1" applyAlignment="1">
      <alignment horizontal="right"/>
    </xf>
    <xf numFmtId="0" fontId="10" fillId="0" borderId="0" xfId="11" applyFont="1" applyFill="1"/>
    <xf numFmtId="3" fontId="10" fillId="0" borderId="0" xfId="11" applyNumberFormat="1" applyFont="1" applyFill="1"/>
    <xf numFmtId="49" fontId="10" fillId="2" borderId="0" xfId="2" applyNumberFormat="1" applyFont="1" applyFill="1" applyAlignment="1">
      <alignment horizontal="left" vertical="top"/>
    </xf>
    <xf numFmtId="0" fontId="10" fillId="2" borderId="0" xfId="2" applyNumberFormat="1" applyFont="1" applyFill="1" applyAlignment="1">
      <alignment horizontal="left" vertical="top"/>
    </xf>
    <xf numFmtId="0" fontId="9" fillId="2" borderId="1" xfId="2" applyFont="1" applyFill="1" applyBorder="1" applyAlignment="1">
      <alignment horizontal="right" wrapText="1"/>
    </xf>
    <xf numFmtId="4" fontId="10" fillId="2" borderId="0" xfId="14" applyNumberFormat="1" applyFont="1" applyFill="1" applyAlignment="1">
      <alignment horizontal="right"/>
    </xf>
    <xf numFmtId="0" fontId="10" fillId="2" borderId="0" xfId="2" quotePrefix="1" applyFont="1" applyFill="1" applyAlignment="1">
      <alignment horizontal="right"/>
    </xf>
    <xf numFmtId="8" fontId="10" fillId="2" borderId="0" xfId="2" applyNumberFormat="1" applyFont="1" applyFill="1" applyAlignment="1">
      <alignment horizontal="right" wrapText="1"/>
    </xf>
    <xf numFmtId="0" fontId="23" fillId="2" borderId="0" xfId="2" applyFont="1" applyFill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10" fillId="2" borderId="0" xfId="15" applyNumberFormat="1" applyFont="1" applyFill="1" applyAlignment="1">
      <alignment vertical="top"/>
    </xf>
    <xf numFmtId="0" fontId="23" fillId="2" borderId="0" xfId="2" applyFont="1" applyFill="1" applyAlignment="1">
      <alignment vertical="center"/>
    </xf>
    <xf numFmtId="3" fontId="10" fillId="2" borderId="0" xfId="2" applyNumberFormat="1" applyFont="1" applyFill="1" applyBorder="1" applyAlignment="1">
      <alignment vertical="center"/>
    </xf>
    <xf numFmtId="0" fontId="10" fillId="2" borderId="0" xfId="8" applyFont="1" applyFill="1" applyAlignment="1">
      <alignment vertical="center"/>
    </xf>
    <xf numFmtId="0" fontId="4" fillId="2" borderId="0" xfId="2" applyFont="1" applyFill="1" applyAlignment="1">
      <alignment vertical="center"/>
    </xf>
    <xf numFmtId="3" fontId="10" fillId="0" borderId="0" xfId="15" applyNumberFormat="1" applyFont="1" applyFill="1" applyBorder="1" applyAlignment="1">
      <alignment vertical="top"/>
    </xf>
    <xf numFmtId="0" fontId="10" fillId="0" borderId="0" xfId="2" applyFont="1" applyFill="1"/>
    <xf numFmtId="3" fontId="10" fillId="0" borderId="0" xfId="15" applyNumberFormat="1" applyFont="1" applyFill="1" applyBorder="1" applyAlignment="1">
      <alignment horizontal="right" vertical="top"/>
    </xf>
    <xf numFmtId="3" fontId="10" fillId="0" borderId="0" xfId="1" applyNumberFormat="1" applyFont="1" applyFill="1" applyBorder="1" applyAlignment="1">
      <alignment vertical="top"/>
    </xf>
    <xf numFmtId="3" fontId="10" fillId="0" borderId="0" xfId="1" applyNumberFormat="1" applyFont="1" applyFill="1" applyBorder="1" applyAlignment="1">
      <alignment horizontal="right" vertical="top"/>
    </xf>
    <xf numFmtId="3" fontId="10" fillId="0" borderId="0" xfId="2" applyNumberFormat="1" applyFont="1" applyFill="1" applyBorder="1" applyAlignment="1">
      <alignment vertical="center"/>
    </xf>
    <xf numFmtId="166" fontId="10" fillId="0" borderId="0" xfId="8" applyNumberFormat="1" applyFont="1" applyFill="1" applyAlignment="1">
      <alignment vertical="center"/>
    </xf>
    <xf numFmtId="0" fontId="10" fillId="0" borderId="0" xfId="2" applyFont="1" applyFill="1" applyAlignment="1">
      <alignment vertical="center"/>
    </xf>
    <xf numFmtId="3" fontId="10" fillId="2" borderId="0" xfId="15" applyNumberFormat="1" applyFont="1" applyFill="1" applyBorder="1" applyAlignment="1">
      <alignment vertical="top"/>
    </xf>
    <xf numFmtId="0" fontId="10" fillId="2" borderId="0" xfId="2" applyFont="1" applyFill="1" applyAlignment="1">
      <alignment vertical="center"/>
    </xf>
    <xf numFmtId="0" fontId="10" fillId="0" borderId="0" xfId="2" applyFont="1" applyBorder="1" applyAlignment="1">
      <alignment vertical="top" wrapText="1"/>
    </xf>
    <xf numFmtId="0" fontId="10" fillId="0" borderId="0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 wrapText="1"/>
    </xf>
    <xf numFmtId="0" fontId="22" fillId="2" borderId="0" xfId="2" applyFont="1" applyFill="1" applyAlignment="1">
      <alignment vertical="top"/>
    </xf>
    <xf numFmtId="0" fontId="4" fillId="2" borderId="0" xfId="2" applyFont="1" applyFill="1" applyBorder="1" applyAlignment="1">
      <alignment vertical="top"/>
    </xf>
    <xf numFmtId="0" fontId="4" fillId="2" borderId="0" xfId="2" applyFont="1" applyFill="1" applyBorder="1" applyAlignment="1">
      <alignment vertical="top" wrapText="1"/>
    </xf>
    <xf numFmtId="0" fontId="5" fillId="2" borderId="0" xfId="2" applyFont="1" applyFill="1" applyBorder="1" applyAlignment="1">
      <alignment vertical="top"/>
    </xf>
    <xf numFmtId="0" fontId="9" fillId="2" borderId="1" xfId="2" applyFont="1" applyFill="1" applyBorder="1" applyAlignment="1">
      <alignment horizontal="left"/>
    </xf>
    <xf numFmtId="3" fontId="10" fillId="2" borderId="0" xfId="2" applyNumberFormat="1" applyFont="1" applyFill="1" applyAlignment="1">
      <alignment horizontal="right" vertical="center"/>
    </xf>
    <xf numFmtId="3" fontId="10" fillId="2" borderId="0" xfId="2" applyNumberFormat="1" applyFont="1" applyFill="1" applyAlignment="1">
      <alignment vertical="center"/>
    </xf>
    <xf numFmtId="0" fontId="10" fillId="2" borderId="0" xfId="8" applyFont="1" applyFill="1" applyAlignment="1">
      <alignment horizontal="left"/>
    </xf>
    <xf numFmtId="3" fontId="10" fillId="2" borderId="0" xfId="8" applyNumberFormat="1" applyFont="1" applyFill="1" applyAlignment="1">
      <alignment horizontal="right" vertical="center"/>
    </xf>
    <xf numFmtId="3" fontId="10" fillId="2" borderId="0" xfId="8" applyNumberFormat="1" applyFont="1" applyFill="1" applyAlignment="1">
      <alignment vertical="center"/>
    </xf>
    <xf numFmtId="3" fontId="10" fillId="2" borderId="0" xfId="9" applyNumberFormat="1" applyFont="1" applyFill="1" applyAlignment="1">
      <alignment horizontal="right" vertical="center"/>
    </xf>
    <xf numFmtId="3" fontId="10" fillId="2" borderId="0" xfId="9" applyNumberFormat="1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2" fillId="2" borderId="0" xfId="2" applyFill="1" applyAlignment="1">
      <alignment horizontal="left" vertical="center"/>
    </xf>
    <xf numFmtId="0" fontId="4" fillId="2" borderId="0" xfId="2" applyFont="1" applyFill="1" applyAlignment="1">
      <alignment horizontal="left"/>
    </xf>
    <xf numFmtId="3" fontId="10" fillId="2" borderId="0" xfId="9" applyNumberFormat="1" applyFont="1" applyFill="1" applyAlignment="1">
      <alignment horizontal="right"/>
    </xf>
    <xf numFmtId="3" fontId="10" fillId="0" borderId="0" xfId="2" applyNumberFormat="1" applyFont="1" applyFill="1"/>
    <xf numFmtId="0" fontId="3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left"/>
    </xf>
    <xf numFmtId="49" fontId="13" fillId="2" borderId="0" xfId="2" applyNumberFormat="1" applyFont="1" applyFill="1" applyAlignment="1">
      <alignment horizontal="left"/>
    </xf>
    <xf numFmtId="0" fontId="14" fillId="2" borderId="0" xfId="2" applyFont="1" applyFill="1" applyAlignment="1">
      <alignment horizontal="center"/>
    </xf>
    <xf numFmtId="0" fontId="9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left"/>
    </xf>
    <xf numFmtId="0" fontId="9" fillId="2" borderId="1" xfId="2" applyFont="1" applyFill="1" applyBorder="1" applyAlignment="1">
      <alignment horizontal="left"/>
    </xf>
    <xf numFmtId="0" fontId="10" fillId="0" borderId="0" xfId="2" applyFont="1" applyFill="1" applyAlignment="1">
      <alignment horizontal="left"/>
    </xf>
    <xf numFmtId="0" fontId="9" fillId="2" borderId="1" xfId="2" applyFont="1" applyFill="1" applyBorder="1" applyAlignment="1">
      <alignment horizontal="center"/>
    </xf>
    <xf numFmtId="0" fontId="10" fillId="2" borderId="0" xfId="8" applyFont="1" applyFill="1" applyAlignment="1">
      <alignment horizontal="left"/>
    </xf>
    <xf numFmtId="0" fontId="2" fillId="2" borderId="0" xfId="2" applyFill="1" applyAlignment="1">
      <alignment horizontal="left"/>
    </xf>
    <xf numFmtId="0" fontId="9" fillId="2" borderId="1" xfId="2" applyFont="1" applyFill="1" applyBorder="1" applyAlignment="1">
      <alignment horizontal="center" vertical="top"/>
    </xf>
    <xf numFmtId="0" fontId="10" fillId="2" borderId="0" xfId="2" applyFont="1" applyFill="1" applyAlignment="1">
      <alignment horizontal="left" vertical="top"/>
    </xf>
    <xf numFmtId="0" fontId="4" fillId="2" borderId="0" xfId="2" applyFont="1" applyFill="1" applyAlignment="1">
      <alignment horizontal="left"/>
    </xf>
    <xf numFmtId="0" fontId="2" fillId="2" borderId="0" xfId="2" applyFill="1" applyAlignment="1">
      <alignment horizontal="left" vertical="top"/>
    </xf>
    <xf numFmtId="0" fontId="10" fillId="2" borderId="0" xfId="8" applyFont="1" applyFill="1" applyBorder="1" applyAlignment="1">
      <alignment horizontal="left" vertical="top"/>
    </xf>
    <xf numFmtId="0" fontId="2" fillId="2" borderId="0" xfId="2" applyFont="1" applyFill="1" applyAlignment="1">
      <alignment horizontal="left"/>
    </xf>
    <xf numFmtId="0" fontId="10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16">
    <cellStyle name="Comma" xfId="1" builtinId="3"/>
    <cellStyle name="Comma 2" xfId="5"/>
    <cellStyle name="Comma 2 2" xfId="15"/>
    <cellStyle name="Comma 3" xfId="6"/>
    <cellStyle name="Comma 4" xfId="7"/>
    <cellStyle name="Currency 2" xfId="10"/>
    <cellStyle name="Currency 2 2" xfId="14"/>
    <cellStyle name="Hyperlink" xfId="3" builtinId="8"/>
    <cellStyle name="Normal" xfId="0" builtinId="0"/>
    <cellStyle name="Normal 2" xfId="2"/>
    <cellStyle name="Normal 2 2" xfId="8"/>
    <cellStyle name="Normal 2 2 2" xfId="9"/>
    <cellStyle name="Normal 2 3" xfId="11"/>
    <cellStyle name="Normal 3" xfId="4"/>
    <cellStyle name="Normal 9" xfId="12"/>
    <cellStyle name="Normal_Sheet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6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3"/>
    <col min="2" max="2" width="90.7109375" style="3" customWidth="1"/>
    <col min="3" max="3" width="9.28515625" style="4"/>
    <col min="4" max="16384" width="9.28515625" style="3"/>
  </cols>
  <sheetData>
    <row r="1" spans="1:3" s="2" customFormat="1" x14ac:dyDescent="0.25">
      <c r="A1" s="158" t="s">
        <v>0</v>
      </c>
      <c r="B1" s="158"/>
      <c r="C1" s="1"/>
    </row>
    <row r="2" spans="1:3" x14ac:dyDescent="0.25">
      <c r="A2" s="3" t="s">
        <v>1</v>
      </c>
    </row>
    <row r="4" spans="1:3" x14ac:dyDescent="0.25">
      <c r="A4" s="5" t="s">
        <v>2</v>
      </c>
      <c r="B4" s="5" t="s">
        <v>3</v>
      </c>
      <c r="C4" s="6" t="s">
        <v>4</v>
      </c>
    </row>
    <row r="5" spans="1:3" x14ac:dyDescent="0.25">
      <c r="A5" s="7" t="s">
        <v>5</v>
      </c>
      <c r="B5" s="8" t="s">
        <v>6</v>
      </c>
      <c r="C5" s="9">
        <v>141</v>
      </c>
    </row>
    <row r="6" spans="1:3" x14ac:dyDescent="0.25">
      <c r="A6" s="7" t="s">
        <v>7</v>
      </c>
      <c r="B6" s="3" t="s">
        <v>8</v>
      </c>
      <c r="C6" s="9">
        <v>142</v>
      </c>
    </row>
    <row r="7" spans="1:3" x14ac:dyDescent="0.25">
      <c r="A7" s="7" t="s">
        <v>9</v>
      </c>
      <c r="B7" s="3" t="s">
        <v>10</v>
      </c>
      <c r="C7" s="9">
        <v>144</v>
      </c>
    </row>
    <row r="8" spans="1:3" x14ac:dyDescent="0.25">
      <c r="A8" s="7" t="s">
        <v>11</v>
      </c>
      <c r="B8" s="3" t="s">
        <v>12</v>
      </c>
      <c r="C8" s="9">
        <v>145</v>
      </c>
    </row>
    <row r="9" spans="1:3" x14ac:dyDescent="0.25">
      <c r="A9" s="7" t="s">
        <v>13</v>
      </c>
      <c r="B9" s="3" t="s">
        <v>14</v>
      </c>
      <c r="C9" s="9">
        <v>146</v>
      </c>
    </row>
    <row r="10" spans="1:3" x14ac:dyDescent="0.25">
      <c r="A10" s="7" t="s">
        <v>15</v>
      </c>
      <c r="B10" s="3" t="s">
        <v>16</v>
      </c>
      <c r="C10" s="9">
        <v>147</v>
      </c>
    </row>
    <row r="11" spans="1:3" x14ac:dyDescent="0.25">
      <c r="A11" s="7" t="s">
        <v>17</v>
      </c>
      <c r="B11" s="3" t="s">
        <v>18</v>
      </c>
      <c r="C11" s="9">
        <v>148</v>
      </c>
    </row>
    <row r="12" spans="1:3" x14ac:dyDescent="0.25">
      <c r="A12" s="7" t="s">
        <v>19</v>
      </c>
      <c r="B12" s="3" t="s">
        <v>20</v>
      </c>
      <c r="C12" s="9">
        <v>149</v>
      </c>
    </row>
    <row r="13" spans="1:3" x14ac:dyDescent="0.25">
      <c r="A13" s="7" t="s">
        <v>21</v>
      </c>
      <c r="B13" s="3" t="s">
        <v>22</v>
      </c>
      <c r="C13" s="9">
        <v>150</v>
      </c>
    </row>
    <row r="14" spans="1:3" x14ac:dyDescent="0.25">
      <c r="A14" s="7" t="s">
        <v>23</v>
      </c>
      <c r="B14" s="3" t="s">
        <v>24</v>
      </c>
      <c r="C14" s="9">
        <v>151</v>
      </c>
    </row>
    <row r="15" spans="1:3" x14ac:dyDescent="0.25">
      <c r="A15" s="7" t="s">
        <v>25</v>
      </c>
      <c r="B15" s="3" t="s">
        <v>26</v>
      </c>
      <c r="C15" s="9">
        <v>153</v>
      </c>
    </row>
    <row r="16" spans="1:3" x14ac:dyDescent="0.25">
      <c r="A16" s="7" t="s">
        <v>27</v>
      </c>
      <c r="B16" s="3" t="s">
        <v>28</v>
      </c>
      <c r="C16" s="9">
        <v>154</v>
      </c>
    </row>
  </sheetData>
  <mergeCells count="1">
    <mergeCell ref="A1:B1"/>
  </mergeCells>
  <hyperlinks>
    <hyperlink ref="A5" location="'VT01'!A1" display="VT01"/>
    <hyperlink ref="A6" location="'VT02'!A1" display="VT02"/>
    <hyperlink ref="A7" location="'VT03'!A1" display="VT03"/>
    <hyperlink ref="A8" location="'VT04'!A1" display="VT04"/>
    <hyperlink ref="A9" location="'VT05'!A1" display="VT05"/>
    <hyperlink ref="A10" location="'VT06'!A1" display="VT06"/>
    <hyperlink ref="A11" location="'VT07'!A1" display="VT07"/>
    <hyperlink ref="A12" location="'VT08'!A1" display="VT08"/>
    <hyperlink ref="A13" location="'VT09'!A1" display="VT09"/>
    <hyperlink ref="A14" location="'VT10'!A1" display="VT10"/>
    <hyperlink ref="A15" location="'VT11'!A1" display="VT11"/>
    <hyperlink ref="A16" location="'VT12'!A1" display="VT12"/>
  </hyperlinks>
  <pageMargins left="1" right="1" top="1" bottom="1" header="0.5" footer="0.5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40"/>
  <sheetViews>
    <sheetView workbookViewId="0">
      <selection sqref="A1:F1"/>
    </sheetView>
  </sheetViews>
  <sheetFormatPr defaultColWidth="9.28515625" defaultRowHeight="13.2" x14ac:dyDescent="0.25"/>
  <cols>
    <col min="1" max="1" width="13.42578125" style="3" customWidth="1"/>
    <col min="2" max="3" width="16.28515625" style="3" customWidth="1"/>
    <col min="4" max="4" width="16.7109375" style="3" customWidth="1"/>
    <col min="5" max="6" width="16.28515625" style="3" customWidth="1"/>
    <col min="7" max="7" width="2.85546875" style="3" customWidth="1"/>
    <col min="8" max="16384" width="9.28515625" style="3"/>
  </cols>
  <sheetData>
    <row r="1" spans="1:6" ht="12.75" customHeight="1" x14ac:dyDescent="0.25">
      <c r="A1" s="159" t="s">
        <v>195</v>
      </c>
      <c r="B1" s="159"/>
      <c r="C1" s="159"/>
      <c r="D1" s="159"/>
      <c r="E1" s="159"/>
      <c r="F1" s="159"/>
    </row>
    <row r="2" spans="1:6" ht="12.75" customHeight="1" x14ac:dyDescent="0.25">
      <c r="A2" s="159" t="s">
        <v>196</v>
      </c>
      <c r="B2" s="159"/>
      <c r="C2" s="159"/>
      <c r="D2" s="159"/>
      <c r="E2" s="159"/>
      <c r="F2" s="159"/>
    </row>
    <row r="3" spans="1:6" ht="12.75" customHeight="1" x14ac:dyDescent="0.25">
      <c r="A3" s="160" t="s">
        <v>167</v>
      </c>
      <c r="B3" s="160"/>
      <c r="C3" s="160"/>
      <c r="D3" s="160"/>
      <c r="E3" s="160"/>
      <c r="F3" s="160"/>
    </row>
    <row r="4" spans="1:6" ht="12.75" customHeight="1" x14ac:dyDescent="0.25">
      <c r="A4" s="27"/>
      <c r="B4" s="27"/>
      <c r="C4" s="27"/>
      <c r="D4" s="27"/>
      <c r="E4" s="27"/>
      <c r="F4" s="27"/>
    </row>
    <row r="5" spans="1:6" ht="12.75" customHeight="1" x14ac:dyDescent="0.25">
      <c r="A5" s="27"/>
      <c r="B5" s="27"/>
      <c r="C5" s="27"/>
      <c r="D5" s="90" t="s">
        <v>197</v>
      </c>
      <c r="E5" s="90" t="s">
        <v>198</v>
      </c>
      <c r="F5" s="27"/>
    </row>
    <row r="6" spans="1:6" ht="12.75" customHeight="1" x14ac:dyDescent="0.25">
      <c r="B6" s="90" t="s">
        <v>199</v>
      </c>
      <c r="C6" s="90" t="s">
        <v>200</v>
      </c>
      <c r="D6" s="90" t="s">
        <v>201</v>
      </c>
      <c r="E6" s="90" t="s">
        <v>202</v>
      </c>
      <c r="F6" s="90"/>
    </row>
    <row r="7" spans="1:6" ht="12.75" customHeight="1" x14ac:dyDescent="0.25">
      <c r="A7" s="89" t="s">
        <v>31</v>
      </c>
      <c r="B7" s="90" t="s">
        <v>203</v>
      </c>
      <c r="C7" s="90" t="s">
        <v>204</v>
      </c>
      <c r="D7" s="90" t="s">
        <v>205</v>
      </c>
      <c r="E7" s="90" t="s">
        <v>206</v>
      </c>
      <c r="F7" s="90" t="s">
        <v>207</v>
      </c>
    </row>
    <row r="8" spans="1:6" ht="12.75" customHeight="1" x14ac:dyDescent="0.25">
      <c r="A8" s="91" t="s">
        <v>35</v>
      </c>
      <c r="B8" s="115" t="s">
        <v>208</v>
      </c>
      <c r="C8" s="115" t="s">
        <v>209</v>
      </c>
      <c r="D8" s="115" t="s">
        <v>210</v>
      </c>
      <c r="E8" s="115" t="s">
        <v>211</v>
      </c>
      <c r="F8" s="115" t="s">
        <v>212</v>
      </c>
    </row>
    <row r="9" spans="1:6" ht="12.75" customHeight="1" x14ac:dyDescent="0.25">
      <c r="A9" s="36"/>
      <c r="B9" s="93"/>
      <c r="C9" s="93"/>
      <c r="D9" s="93"/>
      <c r="E9" s="93"/>
      <c r="F9" s="93"/>
    </row>
    <row r="10" spans="1:6" ht="12.75" customHeight="1" x14ac:dyDescent="0.25">
      <c r="A10" s="94">
        <v>1996</v>
      </c>
      <c r="B10" s="20">
        <v>3365</v>
      </c>
      <c r="C10" s="13">
        <v>32</v>
      </c>
      <c r="D10" s="116">
        <v>109021.32</v>
      </c>
      <c r="E10" s="13">
        <v>1</v>
      </c>
      <c r="F10" s="13">
        <v>1</v>
      </c>
    </row>
    <row r="11" spans="1:6" ht="12.75" customHeight="1" x14ac:dyDescent="0.25">
      <c r="A11" s="94">
        <v>1997</v>
      </c>
      <c r="B11" s="20">
        <v>2876</v>
      </c>
      <c r="C11" s="13">
        <v>25</v>
      </c>
      <c r="D11" s="116">
        <v>72305.98</v>
      </c>
      <c r="E11" s="13">
        <v>3</v>
      </c>
      <c r="F11" s="13">
        <v>0</v>
      </c>
    </row>
    <row r="12" spans="1:6" ht="12.75" customHeight="1" x14ac:dyDescent="0.25">
      <c r="A12" s="94">
        <v>1998</v>
      </c>
      <c r="B12" s="20">
        <v>3151</v>
      </c>
      <c r="C12" s="13">
        <v>28</v>
      </c>
      <c r="D12" s="116">
        <v>134772.31</v>
      </c>
      <c r="E12" s="13">
        <v>7</v>
      </c>
      <c r="F12" s="13">
        <v>1</v>
      </c>
    </row>
    <row r="13" spans="1:6" ht="12.75" customHeight="1" x14ac:dyDescent="0.25">
      <c r="A13" s="94">
        <v>1999</v>
      </c>
      <c r="B13" s="20">
        <v>3450</v>
      </c>
      <c r="C13" s="13">
        <v>28</v>
      </c>
      <c r="D13" s="116">
        <v>65114.51</v>
      </c>
      <c r="E13" s="13">
        <v>5</v>
      </c>
      <c r="F13" s="13">
        <v>1</v>
      </c>
    </row>
    <row r="14" spans="1:6" ht="12.75" customHeight="1" x14ac:dyDescent="0.25">
      <c r="A14" s="94">
        <v>2000</v>
      </c>
      <c r="B14" s="20">
        <v>4203</v>
      </c>
      <c r="C14" s="13">
        <v>33</v>
      </c>
      <c r="D14" s="116">
        <v>79792.42</v>
      </c>
      <c r="E14" s="13">
        <v>2</v>
      </c>
      <c r="F14" s="13">
        <v>2</v>
      </c>
    </row>
    <row r="15" spans="1:6" ht="12.75" customHeight="1" x14ac:dyDescent="0.25">
      <c r="A15" s="94">
        <v>2001</v>
      </c>
      <c r="B15" s="20">
        <v>4620</v>
      </c>
      <c r="C15" s="13">
        <v>38</v>
      </c>
      <c r="D15" s="116">
        <v>174731.1</v>
      </c>
      <c r="E15" s="13">
        <v>3</v>
      </c>
      <c r="F15" s="13">
        <v>1</v>
      </c>
    </row>
    <row r="16" spans="1:6" ht="12.75" customHeight="1" x14ac:dyDescent="0.25">
      <c r="A16" s="94">
        <v>2002</v>
      </c>
      <c r="B16" s="20">
        <v>4077</v>
      </c>
      <c r="C16" s="13">
        <v>38</v>
      </c>
      <c r="D16" s="116">
        <v>145999.31</v>
      </c>
      <c r="E16" s="13">
        <v>4</v>
      </c>
      <c r="F16" s="13">
        <v>2</v>
      </c>
    </row>
    <row r="17" spans="1:6" ht="12.75" customHeight="1" x14ac:dyDescent="0.25">
      <c r="A17" s="94">
        <v>2003</v>
      </c>
      <c r="B17" s="20">
        <v>4169</v>
      </c>
      <c r="C17" s="13">
        <v>30</v>
      </c>
      <c r="D17" s="116">
        <v>179420</v>
      </c>
      <c r="E17" s="13">
        <v>4</v>
      </c>
      <c r="F17" s="117">
        <v>5</v>
      </c>
    </row>
    <row r="18" spans="1:6" ht="12.75" customHeight="1" x14ac:dyDescent="0.25">
      <c r="A18" s="94">
        <v>2004</v>
      </c>
      <c r="B18" s="20">
        <v>4203</v>
      </c>
      <c r="C18" s="13">
        <v>24</v>
      </c>
      <c r="D18" s="116">
        <v>54319</v>
      </c>
      <c r="E18" s="13">
        <v>4</v>
      </c>
      <c r="F18" s="117">
        <v>5</v>
      </c>
    </row>
    <row r="19" spans="1:6" ht="12.75" customHeight="1" x14ac:dyDescent="0.25">
      <c r="A19" s="94">
        <v>2005</v>
      </c>
      <c r="B19" s="20">
        <v>3841</v>
      </c>
      <c r="C19" s="13">
        <v>24</v>
      </c>
      <c r="D19" s="116">
        <v>21629.23</v>
      </c>
      <c r="E19" s="13">
        <v>2</v>
      </c>
      <c r="F19" s="13">
        <v>9</v>
      </c>
    </row>
    <row r="20" spans="1:6" ht="12.75" customHeight="1" x14ac:dyDescent="0.25">
      <c r="A20" s="94">
        <v>2006</v>
      </c>
      <c r="B20" s="20">
        <v>3852</v>
      </c>
      <c r="C20" s="13">
        <v>23</v>
      </c>
      <c r="D20" s="116">
        <v>42765.54</v>
      </c>
      <c r="E20" s="13">
        <v>2</v>
      </c>
      <c r="F20" s="13">
        <v>5</v>
      </c>
    </row>
    <row r="21" spans="1:6" ht="12.75" customHeight="1" x14ac:dyDescent="0.25">
      <c r="A21" s="94">
        <v>2007</v>
      </c>
      <c r="B21" s="20">
        <v>3615</v>
      </c>
      <c r="C21" s="13">
        <v>35</v>
      </c>
      <c r="D21" s="116">
        <v>53302.48</v>
      </c>
      <c r="E21" s="13">
        <v>2</v>
      </c>
      <c r="F21" s="13">
        <v>8</v>
      </c>
    </row>
    <row r="22" spans="1:6" ht="12.75" customHeight="1" x14ac:dyDescent="0.25">
      <c r="A22" s="94">
        <v>2008</v>
      </c>
      <c r="B22" s="20">
        <v>3584</v>
      </c>
      <c r="C22" s="13">
        <v>26</v>
      </c>
      <c r="D22" s="116">
        <v>18996.12</v>
      </c>
      <c r="E22" s="13">
        <v>1</v>
      </c>
      <c r="F22" s="13">
        <v>6</v>
      </c>
    </row>
    <row r="23" spans="1:6" ht="12.75" customHeight="1" x14ac:dyDescent="0.25">
      <c r="A23" s="94">
        <v>2009</v>
      </c>
      <c r="B23" s="20">
        <v>3707</v>
      </c>
      <c r="C23" s="13">
        <v>23</v>
      </c>
      <c r="D23" s="116">
        <v>32805.06</v>
      </c>
      <c r="E23" s="13">
        <v>3</v>
      </c>
      <c r="F23" s="13">
        <v>5</v>
      </c>
    </row>
    <row r="24" spans="1:6" ht="12.75" customHeight="1" x14ac:dyDescent="0.25">
      <c r="A24" s="94">
        <v>2010</v>
      </c>
      <c r="B24" s="20">
        <v>3744</v>
      </c>
      <c r="C24" s="13">
        <v>25</v>
      </c>
      <c r="D24" s="116">
        <v>48664.93</v>
      </c>
      <c r="E24" s="13">
        <v>1</v>
      </c>
      <c r="F24" s="13">
        <v>10</v>
      </c>
    </row>
    <row r="25" spans="1:6" ht="12.75" customHeight="1" x14ac:dyDescent="0.25">
      <c r="A25" s="94">
        <v>2011</v>
      </c>
      <c r="B25" s="20">
        <v>3734</v>
      </c>
      <c r="C25" s="13">
        <v>36</v>
      </c>
      <c r="D25" s="116">
        <v>194649.52</v>
      </c>
      <c r="E25" s="13">
        <v>3</v>
      </c>
      <c r="F25" s="13">
        <v>8</v>
      </c>
    </row>
    <row r="26" spans="1:6" ht="12.75" customHeight="1" x14ac:dyDescent="0.25">
      <c r="A26" s="94">
        <v>2012</v>
      </c>
      <c r="B26" s="20">
        <v>4016</v>
      </c>
      <c r="C26" s="13">
        <v>18</v>
      </c>
      <c r="D26" s="116">
        <v>35038.910000000003</v>
      </c>
      <c r="E26" s="13">
        <v>3</v>
      </c>
      <c r="F26" s="13">
        <v>3</v>
      </c>
    </row>
    <row r="27" spans="1:6" ht="12.75" customHeight="1" x14ac:dyDescent="0.25">
      <c r="A27" s="94">
        <v>2013</v>
      </c>
      <c r="B27" s="20">
        <v>3685</v>
      </c>
      <c r="C27" s="13">
        <v>21</v>
      </c>
      <c r="D27" s="116">
        <v>73114.36</v>
      </c>
      <c r="E27" s="13">
        <v>2</v>
      </c>
      <c r="F27" s="13">
        <v>2</v>
      </c>
    </row>
    <row r="28" spans="1:6" ht="12.75" customHeight="1" x14ac:dyDescent="0.25">
      <c r="A28" s="94">
        <v>2014</v>
      </c>
      <c r="B28" s="20">
        <v>3910</v>
      </c>
      <c r="C28" s="13">
        <v>17</v>
      </c>
      <c r="D28" s="116">
        <v>58723.88</v>
      </c>
      <c r="E28" s="13">
        <v>1</v>
      </c>
      <c r="F28" s="13">
        <v>3</v>
      </c>
    </row>
    <row r="29" spans="1:6" ht="12.75" customHeight="1" x14ac:dyDescent="0.25">
      <c r="A29" s="94">
        <v>2015</v>
      </c>
      <c r="B29" s="20">
        <v>3973</v>
      </c>
      <c r="C29" s="13">
        <v>23</v>
      </c>
      <c r="D29" s="116">
        <v>20140.560000000001</v>
      </c>
      <c r="E29" s="13">
        <v>3</v>
      </c>
      <c r="F29" s="13">
        <v>8</v>
      </c>
    </row>
    <row r="30" spans="1:6" ht="12.75" customHeight="1" x14ac:dyDescent="0.25">
      <c r="A30" s="94">
        <v>2016</v>
      </c>
      <c r="B30" s="20">
        <v>4165</v>
      </c>
      <c r="C30" s="13">
        <v>24</v>
      </c>
      <c r="D30" s="116">
        <v>46581.29</v>
      </c>
      <c r="E30" s="13">
        <v>4</v>
      </c>
      <c r="F30" s="13">
        <v>5</v>
      </c>
    </row>
    <row r="31" spans="1:6" ht="12.75" customHeight="1" x14ac:dyDescent="0.25">
      <c r="A31" s="94">
        <v>2017</v>
      </c>
      <c r="B31" s="20">
        <v>4308</v>
      </c>
      <c r="C31" s="13">
        <v>29</v>
      </c>
      <c r="D31" s="116">
        <v>36411.64</v>
      </c>
      <c r="E31" s="13">
        <v>1</v>
      </c>
      <c r="F31" s="13">
        <v>9</v>
      </c>
    </row>
    <row r="32" spans="1:6" ht="12.75" customHeight="1" x14ac:dyDescent="0.25">
      <c r="A32" s="94">
        <v>2018</v>
      </c>
      <c r="B32" s="20">
        <v>4197</v>
      </c>
      <c r="C32" s="13">
        <v>25</v>
      </c>
      <c r="D32" s="116">
        <v>15821.42</v>
      </c>
      <c r="E32" s="13">
        <v>1</v>
      </c>
      <c r="F32" s="13">
        <v>13</v>
      </c>
    </row>
    <row r="33" spans="1:7" ht="12.75" customHeight="1" x14ac:dyDescent="0.25">
      <c r="A33" s="36"/>
      <c r="B33" s="17"/>
      <c r="C33" s="46"/>
      <c r="D33" s="118"/>
      <c r="E33" s="46"/>
      <c r="F33" s="46"/>
    </row>
    <row r="34" spans="1:7" ht="14.25" customHeight="1" x14ac:dyDescent="0.25">
      <c r="A34" s="166" t="s">
        <v>213</v>
      </c>
      <c r="B34" s="166"/>
      <c r="C34" s="166"/>
      <c r="D34" s="166"/>
      <c r="E34" s="166"/>
      <c r="F34" s="166"/>
      <c r="G34" s="58"/>
    </row>
    <row r="35" spans="1:7" ht="12.75" customHeight="1" x14ac:dyDescent="0.25">
      <c r="A35" s="161" t="s">
        <v>214</v>
      </c>
      <c r="B35" s="161"/>
      <c r="C35" s="161"/>
      <c r="D35" s="161"/>
      <c r="E35" s="161"/>
      <c r="F35" s="161"/>
      <c r="G35" s="58"/>
    </row>
    <row r="36" spans="1:7" ht="14.25" customHeight="1" x14ac:dyDescent="0.25">
      <c r="A36" s="166" t="s">
        <v>215</v>
      </c>
      <c r="B36" s="166"/>
      <c r="C36" s="166"/>
      <c r="D36" s="166"/>
      <c r="E36" s="166"/>
      <c r="F36" s="166"/>
      <c r="G36" s="59"/>
    </row>
    <row r="37" spans="1:7" ht="12" customHeight="1" x14ac:dyDescent="0.25">
      <c r="A37" s="161" t="s">
        <v>216</v>
      </c>
      <c r="B37" s="161"/>
      <c r="C37" s="161"/>
      <c r="D37" s="161"/>
      <c r="E37" s="161"/>
      <c r="F37" s="161"/>
      <c r="G37" s="59"/>
    </row>
    <row r="38" spans="1:7" ht="14.25" customHeight="1" x14ac:dyDescent="0.25">
      <c r="A38" s="166" t="s">
        <v>217</v>
      </c>
      <c r="B38" s="166"/>
      <c r="C38" s="166"/>
      <c r="D38" s="166"/>
      <c r="E38" s="166"/>
      <c r="F38" s="166"/>
      <c r="G38" s="59"/>
    </row>
    <row r="39" spans="1:7" ht="12.75" customHeight="1" x14ac:dyDescent="0.25">
      <c r="A39" s="74"/>
      <c r="B39" s="74"/>
      <c r="C39" s="74"/>
      <c r="D39" s="74"/>
      <c r="E39" s="74"/>
      <c r="F39" s="74"/>
    </row>
    <row r="40" spans="1:7" ht="14.25" customHeight="1" x14ac:dyDescent="0.25">
      <c r="A40" s="161" t="s">
        <v>218</v>
      </c>
      <c r="B40" s="161"/>
      <c r="C40" s="161"/>
      <c r="D40" s="161"/>
      <c r="E40" s="161"/>
      <c r="F40" s="161"/>
      <c r="G40" s="59"/>
    </row>
  </sheetData>
  <mergeCells count="9">
    <mergeCell ref="A37:F37"/>
    <mergeCell ref="A38:F38"/>
    <mergeCell ref="A40:F40"/>
    <mergeCell ref="A1:F1"/>
    <mergeCell ref="A2:F2"/>
    <mergeCell ref="A3:F3"/>
    <mergeCell ref="A34:F34"/>
    <mergeCell ref="A35:F35"/>
    <mergeCell ref="A36:F36"/>
  </mergeCells>
  <printOptions horizontalCentered="1"/>
  <pageMargins left="0.5" right="0.5" top="0.5" bottom="0.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02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66.140625" style="3" customWidth="1"/>
    <col min="2" max="6" width="11.7109375" style="3" customWidth="1"/>
    <col min="7" max="7" width="2.85546875" style="3" customWidth="1"/>
    <col min="8" max="16384" width="9.28515625" style="3"/>
  </cols>
  <sheetData>
    <row r="1" spans="1:6" x14ac:dyDescent="0.25">
      <c r="A1" s="159" t="s">
        <v>219</v>
      </c>
      <c r="B1" s="159"/>
      <c r="C1" s="159"/>
      <c r="D1" s="159"/>
      <c r="E1" s="159"/>
      <c r="F1" s="159"/>
    </row>
    <row r="2" spans="1:6" x14ac:dyDescent="0.25">
      <c r="A2" s="160" t="s">
        <v>167</v>
      </c>
      <c r="B2" s="160"/>
      <c r="C2" s="160"/>
      <c r="D2" s="160"/>
      <c r="E2" s="160"/>
      <c r="F2" s="160"/>
    </row>
    <row r="3" spans="1:6" x14ac:dyDescent="0.25">
      <c r="A3" s="16"/>
      <c r="B3" s="10"/>
      <c r="C3" s="10"/>
      <c r="D3" s="10"/>
      <c r="E3" s="10"/>
      <c r="F3" s="10"/>
    </row>
    <row r="4" spans="1:6" x14ac:dyDescent="0.25">
      <c r="A4" s="163" t="s">
        <v>220</v>
      </c>
      <c r="B4" s="163"/>
      <c r="C4" s="163"/>
      <c r="D4" s="163"/>
      <c r="E4" s="163"/>
      <c r="F4" s="163"/>
    </row>
    <row r="5" spans="1:6" x14ac:dyDescent="0.25">
      <c r="A5" s="13"/>
      <c r="B5" s="10"/>
      <c r="C5" s="10"/>
      <c r="D5" s="10"/>
      <c r="E5" s="10"/>
      <c r="F5" s="10"/>
    </row>
    <row r="6" spans="1:6" x14ac:dyDescent="0.25">
      <c r="A6" s="79" t="s">
        <v>98</v>
      </c>
      <c r="B6" s="15">
        <v>2014</v>
      </c>
      <c r="C6" s="15">
        <v>2015</v>
      </c>
      <c r="D6" s="15">
        <v>2016</v>
      </c>
      <c r="E6" s="15">
        <v>2017</v>
      </c>
      <c r="F6" s="15">
        <v>2018</v>
      </c>
    </row>
    <row r="7" spans="1:6" x14ac:dyDescent="0.25">
      <c r="A7" s="50"/>
      <c r="B7" s="51"/>
      <c r="C7" s="51"/>
      <c r="D7" s="51"/>
      <c r="E7" s="51"/>
      <c r="F7" s="51"/>
    </row>
    <row r="8" spans="1:6" ht="14.25" customHeight="1" x14ac:dyDescent="0.25">
      <c r="A8" s="119" t="s">
        <v>221</v>
      </c>
      <c r="B8" s="120">
        <v>4029</v>
      </c>
      <c r="C8" s="120">
        <v>4054</v>
      </c>
      <c r="D8" s="120">
        <v>4066</v>
      </c>
      <c r="E8" s="120">
        <v>4146</v>
      </c>
      <c r="F8" s="120">
        <v>4227</v>
      </c>
    </row>
    <row r="9" spans="1:6" x14ac:dyDescent="0.25">
      <c r="A9" s="100"/>
      <c r="B9" s="121"/>
      <c r="C9" s="121"/>
      <c r="D9" s="121"/>
      <c r="E9" s="121"/>
      <c r="F9" s="121"/>
    </row>
    <row r="10" spans="1:6" s="125" customFormat="1" ht="14.25" customHeight="1" x14ac:dyDescent="0.2">
      <c r="A10" s="122" t="s">
        <v>222</v>
      </c>
      <c r="B10" s="123"/>
      <c r="C10" s="124"/>
      <c r="D10" s="124"/>
      <c r="E10" s="124"/>
      <c r="F10" s="124"/>
    </row>
    <row r="11" spans="1:6" x14ac:dyDescent="0.25">
      <c r="A11" s="100" t="s">
        <v>223</v>
      </c>
      <c r="B11" s="126">
        <v>20157</v>
      </c>
      <c r="C11" s="126">
        <v>16772</v>
      </c>
      <c r="D11" s="126">
        <v>19167</v>
      </c>
      <c r="E11" s="126">
        <v>17880</v>
      </c>
      <c r="F11" s="126">
        <v>25913</v>
      </c>
    </row>
    <row r="12" spans="1:6" x14ac:dyDescent="0.25">
      <c r="A12" s="100" t="s">
        <v>224</v>
      </c>
      <c r="B12" s="126">
        <v>14254</v>
      </c>
      <c r="C12" s="126">
        <v>11705</v>
      </c>
      <c r="D12" s="126">
        <v>10119</v>
      </c>
      <c r="E12" s="126">
        <v>9408</v>
      </c>
      <c r="F12" s="126">
        <v>9868</v>
      </c>
    </row>
    <row r="13" spans="1:6" x14ac:dyDescent="0.25">
      <c r="A13" s="100" t="s">
        <v>225</v>
      </c>
      <c r="B13" s="120">
        <v>34431</v>
      </c>
      <c r="C13" s="120">
        <v>28484</v>
      </c>
      <c r="D13" s="120">
        <v>29295</v>
      </c>
      <c r="E13" s="120">
        <v>27295</v>
      </c>
      <c r="F13" s="126">
        <v>35791</v>
      </c>
    </row>
    <row r="14" spans="1:6" x14ac:dyDescent="0.25">
      <c r="A14" s="100"/>
      <c r="B14" s="126"/>
      <c r="C14" s="126"/>
      <c r="D14" s="126"/>
      <c r="E14" s="127"/>
      <c r="F14" s="127"/>
    </row>
    <row r="15" spans="1:6" x14ac:dyDescent="0.25">
      <c r="A15" s="122" t="s">
        <v>226</v>
      </c>
      <c r="B15" s="126"/>
      <c r="C15" s="126"/>
      <c r="D15" s="126"/>
      <c r="E15" s="127"/>
      <c r="F15" s="127"/>
    </row>
    <row r="16" spans="1:6" ht="15.6" x14ac:dyDescent="0.25">
      <c r="A16" s="100" t="s">
        <v>227</v>
      </c>
      <c r="B16" s="128">
        <v>147766</v>
      </c>
      <c r="C16" s="128">
        <v>150180</v>
      </c>
      <c r="D16" s="128">
        <v>141219</v>
      </c>
      <c r="E16" s="129">
        <v>143311</v>
      </c>
      <c r="F16" s="129">
        <v>131423</v>
      </c>
    </row>
    <row r="17" spans="1:6" ht="15.6" x14ac:dyDescent="0.25">
      <c r="A17" s="100" t="s">
        <v>228</v>
      </c>
      <c r="B17" s="128">
        <v>30917</v>
      </c>
      <c r="C17" s="128">
        <v>16648</v>
      </c>
      <c r="D17" s="128">
        <v>25547</v>
      </c>
      <c r="E17" s="130">
        <v>23626</v>
      </c>
      <c r="F17" s="129">
        <v>20667</v>
      </c>
    </row>
    <row r="18" spans="1:6" x14ac:dyDescent="0.25">
      <c r="A18" s="100" t="s">
        <v>229</v>
      </c>
      <c r="B18" s="128">
        <v>178683</v>
      </c>
      <c r="C18" s="128">
        <v>166828</v>
      </c>
      <c r="D18" s="128">
        <v>166766</v>
      </c>
      <c r="E18" s="129">
        <f>SUM(E16:E17)</f>
        <v>166937</v>
      </c>
      <c r="F18" s="129">
        <f>SUM(F16:F17)</f>
        <v>152090</v>
      </c>
    </row>
    <row r="19" spans="1:6" ht="13.2" customHeight="1" x14ac:dyDescent="0.25">
      <c r="A19" s="100"/>
      <c r="B19" s="126"/>
      <c r="C19" s="126"/>
      <c r="D19" s="126"/>
      <c r="E19" s="127"/>
      <c r="F19" s="127"/>
    </row>
    <row r="20" spans="1:6" s="125" customFormat="1" ht="14.25" customHeight="1" x14ac:dyDescent="0.2">
      <c r="A20" s="122" t="s">
        <v>230</v>
      </c>
      <c r="B20" s="131"/>
      <c r="C20" s="132"/>
      <c r="D20" s="132"/>
      <c r="E20" s="133"/>
      <c r="F20" s="133"/>
    </row>
    <row r="21" spans="1:6" ht="15.6" x14ac:dyDescent="0.25">
      <c r="A21" s="100" t="s">
        <v>231</v>
      </c>
      <c r="B21" s="120">
        <v>51</v>
      </c>
      <c r="C21" s="120">
        <v>150</v>
      </c>
      <c r="D21" s="120">
        <v>5</v>
      </c>
      <c r="E21" s="126">
        <v>21</v>
      </c>
      <c r="F21" s="120">
        <v>487</v>
      </c>
    </row>
    <row r="22" spans="1:6" ht="15.6" x14ac:dyDescent="0.25">
      <c r="A22" s="100" t="s">
        <v>232</v>
      </c>
      <c r="B22" s="129">
        <v>29040</v>
      </c>
      <c r="C22" s="129">
        <v>27392</v>
      </c>
      <c r="D22" s="129">
        <v>27605</v>
      </c>
      <c r="E22" s="126">
        <v>27659</v>
      </c>
      <c r="F22" s="126">
        <v>24362</v>
      </c>
    </row>
    <row r="23" spans="1:6" x14ac:dyDescent="0.25">
      <c r="A23" s="100" t="s">
        <v>233</v>
      </c>
      <c r="B23" s="126">
        <v>48903</v>
      </c>
      <c r="C23" s="126">
        <v>43506</v>
      </c>
      <c r="D23" s="126">
        <v>53656</v>
      </c>
      <c r="E23" s="126">
        <v>46477</v>
      </c>
      <c r="F23" s="126">
        <v>34269</v>
      </c>
    </row>
    <row r="24" spans="1:6" ht="13.2" customHeight="1" x14ac:dyDescent="0.25">
      <c r="A24" s="100"/>
      <c r="B24" s="134"/>
      <c r="C24" s="134"/>
      <c r="D24" s="134"/>
      <c r="E24" s="134"/>
      <c r="F24" s="134"/>
    </row>
    <row r="25" spans="1:6" s="125" customFormat="1" ht="14.25" customHeight="1" x14ac:dyDescent="0.2">
      <c r="A25" s="122" t="s">
        <v>234</v>
      </c>
      <c r="B25" s="123"/>
      <c r="C25" s="135"/>
      <c r="D25" s="135"/>
      <c r="E25" s="135"/>
      <c r="F25" s="135"/>
    </row>
    <row r="26" spans="1:6" s="125" customFormat="1" ht="13.2" customHeight="1" x14ac:dyDescent="0.2">
      <c r="A26" s="136" t="s">
        <v>235</v>
      </c>
      <c r="B26" s="126">
        <v>15</v>
      </c>
      <c r="C26" s="126">
        <v>12</v>
      </c>
      <c r="D26" s="126">
        <v>9</v>
      </c>
      <c r="E26" s="126">
        <v>3</v>
      </c>
      <c r="F26" s="126">
        <v>8</v>
      </c>
    </row>
    <row r="27" spans="1:6" s="125" customFormat="1" ht="13.2" customHeight="1" x14ac:dyDescent="0.2">
      <c r="A27" s="136" t="s">
        <v>236</v>
      </c>
      <c r="B27" s="126">
        <v>9</v>
      </c>
      <c r="C27" s="126">
        <v>9</v>
      </c>
      <c r="D27" s="126">
        <v>9</v>
      </c>
      <c r="E27" s="126">
        <v>9</v>
      </c>
      <c r="F27" s="126">
        <v>8</v>
      </c>
    </row>
    <row r="28" spans="1:6" s="125" customFormat="1" ht="14.25" customHeight="1" x14ac:dyDescent="0.2">
      <c r="A28" s="137" t="s">
        <v>237</v>
      </c>
      <c r="B28" s="126">
        <v>48444</v>
      </c>
      <c r="C28" s="126">
        <v>45278</v>
      </c>
      <c r="D28" s="126">
        <v>52765</v>
      </c>
      <c r="E28" s="126">
        <v>45960</v>
      </c>
      <c r="F28" s="126">
        <v>33726</v>
      </c>
    </row>
    <row r="29" spans="1:6" s="125" customFormat="1" ht="13.2" customHeight="1" x14ac:dyDescent="0.2">
      <c r="A29" s="137" t="s">
        <v>238</v>
      </c>
      <c r="B29" s="126">
        <v>4472</v>
      </c>
      <c r="C29" s="126">
        <v>5282</v>
      </c>
      <c r="D29" s="126">
        <v>1224</v>
      </c>
      <c r="E29" s="126">
        <v>1390</v>
      </c>
      <c r="F29" s="126">
        <v>1613</v>
      </c>
    </row>
    <row r="30" spans="1:6" s="125" customFormat="1" ht="13.2" customHeight="1" x14ac:dyDescent="0.2">
      <c r="A30" s="136" t="s">
        <v>239</v>
      </c>
      <c r="B30" s="126">
        <v>117</v>
      </c>
      <c r="C30" s="126">
        <v>63</v>
      </c>
      <c r="D30" s="126">
        <v>46</v>
      </c>
      <c r="E30" s="126">
        <v>109</v>
      </c>
      <c r="F30" s="126">
        <v>57</v>
      </c>
    </row>
    <row r="31" spans="1:6" s="125" customFormat="1" ht="13.2" customHeight="1" x14ac:dyDescent="0.2">
      <c r="A31" s="137" t="s">
        <v>240</v>
      </c>
      <c r="B31" s="126">
        <v>631</v>
      </c>
      <c r="C31" s="126">
        <v>1039</v>
      </c>
      <c r="D31" s="126">
        <v>933</v>
      </c>
      <c r="E31" s="126">
        <v>850</v>
      </c>
      <c r="F31" s="126">
        <v>1993</v>
      </c>
    </row>
    <row r="32" spans="1:6" s="125" customFormat="1" ht="13.2" customHeight="1" x14ac:dyDescent="0.2">
      <c r="A32" s="136" t="s">
        <v>241</v>
      </c>
      <c r="B32" s="126">
        <v>3</v>
      </c>
      <c r="C32" s="126">
        <v>1</v>
      </c>
      <c r="D32" s="126">
        <v>2</v>
      </c>
      <c r="E32" s="126">
        <v>3</v>
      </c>
      <c r="F32" s="126">
        <v>2</v>
      </c>
    </row>
    <row r="33" spans="1:6" s="125" customFormat="1" ht="13.2" customHeight="1" x14ac:dyDescent="0.2">
      <c r="A33" s="137" t="s">
        <v>242</v>
      </c>
      <c r="B33" s="126">
        <v>9645</v>
      </c>
      <c r="C33" s="126">
        <v>10015</v>
      </c>
      <c r="D33" s="126">
        <v>10492</v>
      </c>
      <c r="E33" s="126">
        <v>9550</v>
      </c>
      <c r="F33" s="126">
        <v>10007</v>
      </c>
    </row>
    <row r="34" spans="1:6" s="125" customFormat="1" ht="13.2" customHeight="1" x14ac:dyDescent="0.2">
      <c r="A34" s="136" t="s">
        <v>243</v>
      </c>
      <c r="B34" s="126">
        <v>3</v>
      </c>
      <c r="C34" s="126">
        <v>31</v>
      </c>
      <c r="D34" s="126">
        <v>2</v>
      </c>
      <c r="E34" s="126">
        <v>10</v>
      </c>
      <c r="F34" s="126">
        <v>1</v>
      </c>
    </row>
    <row r="35" spans="1:6" s="125" customFormat="1" ht="13.2" customHeight="1" x14ac:dyDescent="0.2">
      <c r="A35" s="136" t="s">
        <v>244</v>
      </c>
      <c r="B35" s="126">
        <v>9</v>
      </c>
      <c r="C35" s="126">
        <v>6</v>
      </c>
      <c r="D35" s="126">
        <v>5</v>
      </c>
      <c r="E35" s="126">
        <v>3</v>
      </c>
      <c r="F35" s="126">
        <v>0</v>
      </c>
    </row>
    <row r="36" spans="1:6" s="125" customFormat="1" ht="13.2" customHeight="1" x14ac:dyDescent="0.2">
      <c r="A36" s="137" t="s">
        <v>245</v>
      </c>
      <c r="B36" s="126">
        <v>260</v>
      </c>
      <c r="C36" s="126">
        <v>604</v>
      </c>
      <c r="D36" s="126">
        <v>168</v>
      </c>
      <c r="E36" s="126">
        <v>108</v>
      </c>
      <c r="F36" s="126">
        <v>175</v>
      </c>
    </row>
    <row r="37" spans="1:6" s="125" customFormat="1" ht="13.2" customHeight="1" x14ac:dyDescent="0.2">
      <c r="A37" s="136" t="s">
        <v>246</v>
      </c>
      <c r="B37" s="126">
        <v>0</v>
      </c>
      <c r="C37" s="126">
        <v>0</v>
      </c>
      <c r="D37" s="126">
        <v>0</v>
      </c>
      <c r="E37" s="126">
        <v>0</v>
      </c>
      <c r="F37" s="126">
        <v>0</v>
      </c>
    </row>
    <row r="38" spans="1:6" s="125" customFormat="1" ht="13.2" customHeight="1" x14ac:dyDescent="0.2">
      <c r="A38" s="137" t="s">
        <v>247</v>
      </c>
      <c r="B38" s="126">
        <v>23047</v>
      </c>
      <c r="C38" s="126">
        <v>23345</v>
      </c>
      <c r="D38" s="126">
        <v>21037</v>
      </c>
      <c r="E38" s="126">
        <v>24378</v>
      </c>
      <c r="F38" s="126">
        <v>20658</v>
      </c>
    </row>
    <row r="39" spans="1:6" s="125" customFormat="1" ht="13.2" customHeight="1" x14ac:dyDescent="0.2">
      <c r="A39" s="136" t="s">
        <v>248</v>
      </c>
      <c r="B39" s="126">
        <v>253</v>
      </c>
      <c r="C39" s="126">
        <v>781</v>
      </c>
      <c r="D39" s="126">
        <v>167</v>
      </c>
      <c r="E39" s="126">
        <v>155</v>
      </c>
      <c r="F39" s="126">
        <v>141</v>
      </c>
    </row>
    <row r="40" spans="1:6" s="125" customFormat="1" ht="13.2" customHeight="1" x14ac:dyDescent="0.2">
      <c r="A40" s="136" t="s">
        <v>249</v>
      </c>
      <c r="B40" s="126">
        <v>84</v>
      </c>
      <c r="C40" s="126">
        <v>80</v>
      </c>
      <c r="D40" s="126">
        <v>136</v>
      </c>
      <c r="E40" s="126">
        <v>88</v>
      </c>
      <c r="F40" s="126">
        <v>104</v>
      </c>
    </row>
    <row r="41" spans="1:6" s="125" customFormat="1" ht="13.2" customHeight="1" x14ac:dyDescent="0.2">
      <c r="A41" s="136" t="s">
        <v>250</v>
      </c>
      <c r="B41" s="126">
        <v>346</v>
      </c>
      <c r="C41" s="126">
        <v>83</v>
      </c>
      <c r="D41" s="126">
        <v>25</v>
      </c>
      <c r="E41" s="126">
        <v>245</v>
      </c>
      <c r="F41" s="126">
        <v>330</v>
      </c>
    </row>
    <row r="42" spans="1:6" s="125" customFormat="1" ht="13.2" customHeight="1" x14ac:dyDescent="0.2">
      <c r="A42" s="137" t="s">
        <v>251</v>
      </c>
      <c r="B42" s="126">
        <v>36001</v>
      </c>
      <c r="C42" s="126">
        <v>34241</v>
      </c>
      <c r="D42" s="126">
        <v>34741</v>
      </c>
      <c r="E42" s="126">
        <v>27880</v>
      </c>
      <c r="F42" s="126">
        <v>25380</v>
      </c>
    </row>
    <row r="43" spans="1:6" s="125" customFormat="1" ht="13.2" customHeight="1" x14ac:dyDescent="0.2">
      <c r="A43" s="137" t="s">
        <v>252</v>
      </c>
      <c r="B43" s="126">
        <v>4603</v>
      </c>
      <c r="C43" s="126">
        <v>2044</v>
      </c>
      <c r="D43" s="126">
        <v>5957</v>
      </c>
      <c r="E43" s="126">
        <v>5513</v>
      </c>
      <c r="F43" s="126">
        <v>4211</v>
      </c>
    </row>
    <row r="44" spans="1:6" s="125" customFormat="1" ht="13.2" customHeight="1" x14ac:dyDescent="0.2">
      <c r="A44" s="136" t="s">
        <v>253</v>
      </c>
      <c r="B44" s="126">
        <v>3</v>
      </c>
      <c r="C44" s="126">
        <v>5</v>
      </c>
      <c r="D44" s="126">
        <v>11</v>
      </c>
      <c r="E44" s="126">
        <v>3</v>
      </c>
      <c r="F44" s="126">
        <v>9</v>
      </c>
    </row>
    <row r="45" spans="1:6" s="125" customFormat="1" ht="13.2" customHeight="1" x14ac:dyDescent="0.2">
      <c r="A45" s="137" t="s">
        <v>254</v>
      </c>
      <c r="B45" s="126">
        <v>2</v>
      </c>
      <c r="C45" s="126">
        <v>7</v>
      </c>
      <c r="D45" s="126">
        <v>2</v>
      </c>
      <c r="E45" s="126">
        <v>5</v>
      </c>
      <c r="F45" s="126">
        <v>5</v>
      </c>
    </row>
    <row r="46" spans="1:6" x14ac:dyDescent="0.25">
      <c r="A46" s="137" t="s">
        <v>255</v>
      </c>
      <c r="B46" s="126">
        <v>146</v>
      </c>
      <c r="C46" s="126">
        <v>285</v>
      </c>
      <c r="D46" s="126">
        <v>152</v>
      </c>
      <c r="E46" s="126">
        <v>40</v>
      </c>
      <c r="F46" s="126">
        <v>116</v>
      </c>
    </row>
    <row r="47" spans="1:6" x14ac:dyDescent="0.25">
      <c r="A47" s="136" t="s">
        <v>256</v>
      </c>
      <c r="B47" s="126">
        <v>31</v>
      </c>
      <c r="C47" s="126">
        <v>0</v>
      </c>
      <c r="D47" s="126">
        <v>0</v>
      </c>
      <c r="E47" s="126">
        <v>0</v>
      </c>
      <c r="F47" s="126">
        <v>0</v>
      </c>
    </row>
    <row r="48" spans="1:6" x14ac:dyDescent="0.25">
      <c r="A48" s="136" t="s">
        <v>257</v>
      </c>
      <c r="B48" s="126">
        <v>22</v>
      </c>
      <c r="C48" s="126">
        <v>15</v>
      </c>
      <c r="D48" s="126">
        <v>17</v>
      </c>
      <c r="E48" s="126">
        <v>3</v>
      </c>
      <c r="F48" s="126">
        <v>10</v>
      </c>
    </row>
    <row r="49" spans="1:6" x14ac:dyDescent="0.25">
      <c r="A49" s="136" t="s">
        <v>258</v>
      </c>
      <c r="B49" s="126">
        <v>18</v>
      </c>
      <c r="C49" s="126">
        <v>22</v>
      </c>
      <c r="D49" s="126">
        <v>23</v>
      </c>
      <c r="E49" s="126">
        <v>8</v>
      </c>
      <c r="F49" s="126">
        <v>13</v>
      </c>
    </row>
    <row r="50" spans="1:6" x14ac:dyDescent="0.25">
      <c r="A50" s="136" t="s">
        <v>259</v>
      </c>
      <c r="B50" s="126">
        <v>0</v>
      </c>
      <c r="C50" s="126">
        <v>0</v>
      </c>
      <c r="D50" s="126">
        <v>0</v>
      </c>
      <c r="E50" s="126">
        <v>0</v>
      </c>
      <c r="F50" s="126">
        <v>4</v>
      </c>
    </row>
    <row r="51" spans="1:6" x14ac:dyDescent="0.25">
      <c r="A51" s="136" t="s">
        <v>260</v>
      </c>
      <c r="B51" s="126">
        <v>31</v>
      </c>
      <c r="C51" s="126">
        <v>48</v>
      </c>
      <c r="D51" s="126">
        <v>39</v>
      </c>
      <c r="E51" s="126">
        <v>226</v>
      </c>
      <c r="F51" s="126">
        <v>152</v>
      </c>
    </row>
    <row r="52" spans="1:6" x14ac:dyDescent="0.25">
      <c r="A52" s="137" t="s">
        <v>261</v>
      </c>
      <c r="B52" s="126">
        <v>20514</v>
      </c>
      <c r="C52" s="126">
        <v>20927</v>
      </c>
      <c r="D52" s="126">
        <v>20320</v>
      </c>
      <c r="E52" s="126">
        <v>30031</v>
      </c>
      <c r="F52" s="126">
        <v>28530</v>
      </c>
    </row>
    <row r="53" spans="1:6" x14ac:dyDescent="0.25">
      <c r="A53" s="136" t="s">
        <v>262</v>
      </c>
      <c r="B53" s="126">
        <v>0</v>
      </c>
      <c r="C53" s="126">
        <v>0</v>
      </c>
      <c r="D53" s="126">
        <v>0</v>
      </c>
      <c r="E53" s="126">
        <v>0</v>
      </c>
      <c r="F53" s="126">
        <v>0</v>
      </c>
    </row>
    <row r="54" spans="1:6" x14ac:dyDescent="0.25">
      <c r="A54" s="137" t="s">
        <v>263</v>
      </c>
      <c r="B54" s="126">
        <v>3443</v>
      </c>
      <c r="C54" s="126">
        <v>4397</v>
      </c>
      <c r="D54" s="126">
        <v>4068</v>
      </c>
      <c r="E54" s="126">
        <v>4931</v>
      </c>
      <c r="F54" s="126">
        <v>4467</v>
      </c>
    </row>
    <row r="55" spans="1:6" x14ac:dyDescent="0.25">
      <c r="A55" s="136" t="s">
        <v>264</v>
      </c>
      <c r="B55" s="126">
        <v>0</v>
      </c>
      <c r="C55" s="126">
        <v>16</v>
      </c>
      <c r="D55" s="126">
        <v>0</v>
      </c>
      <c r="E55" s="126">
        <v>0</v>
      </c>
      <c r="F55" s="126">
        <v>0</v>
      </c>
    </row>
    <row r="56" spans="1:6" x14ac:dyDescent="0.25">
      <c r="A56" s="138" t="s">
        <v>265</v>
      </c>
      <c r="B56" s="126">
        <v>15964</v>
      </c>
      <c r="C56" s="126">
        <v>5064</v>
      </c>
      <c r="D56" s="126">
        <v>6377</v>
      </c>
      <c r="E56" s="126">
        <v>3047</v>
      </c>
      <c r="F56" s="126">
        <v>3972</v>
      </c>
    </row>
    <row r="57" spans="1:6" x14ac:dyDescent="0.25">
      <c r="A57" s="137" t="s">
        <v>266</v>
      </c>
      <c r="B57" s="126">
        <v>2834</v>
      </c>
      <c r="C57" s="126">
        <v>3613</v>
      </c>
      <c r="D57" s="126">
        <v>3289</v>
      </c>
      <c r="E57" s="126">
        <v>2914</v>
      </c>
      <c r="F57" s="126">
        <v>3917</v>
      </c>
    </row>
    <row r="58" spans="1:6" x14ac:dyDescent="0.25">
      <c r="A58" s="138" t="s">
        <v>267</v>
      </c>
      <c r="B58" s="126">
        <v>46</v>
      </c>
      <c r="C58" s="126">
        <v>31</v>
      </c>
      <c r="D58" s="126">
        <v>12</v>
      </c>
      <c r="E58" s="126">
        <v>47</v>
      </c>
      <c r="F58" s="126">
        <v>133</v>
      </c>
    </row>
    <row r="59" spans="1:6" x14ac:dyDescent="0.25">
      <c r="A59" s="138" t="s">
        <v>268</v>
      </c>
      <c r="B59" s="126">
        <v>61</v>
      </c>
      <c r="C59" s="126">
        <v>71</v>
      </c>
      <c r="D59" s="126">
        <v>76</v>
      </c>
      <c r="E59" s="126">
        <v>205</v>
      </c>
      <c r="F59" s="126">
        <v>96</v>
      </c>
    </row>
    <row r="60" spans="1:6" x14ac:dyDescent="0.25">
      <c r="A60" s="136" t="s">
        <v>269</v>
      </c>
      <c r="B60" s="126">
        <v>0</v>
      </c>
      <c r="C60" s="126">
        <v>0</v>
      </c>
      <c r="D60" s="126">
        <v>0</v>
      </c>
      <c r="E60" s="126">
        <v>0</v>
      </c>
      <c r="F60" s="126">
        <v>944</v>
      </c>
    </row>
    <row r="61" spans="1:6" x14ac:dyDescent="0.25">
      <c r="A61" s="136" t="s">
        <v>270</v>
      </c>
      <c r="B61" s="126">
        <v>45</v>
      </c>
      <c r="C61" s="126">
        <v>64</v>
      </c>
      <c r="D61" s="126">
        <v>59</v>
      </c>
      <c r="E61" s="126">
        <v>72</v>
      </c>
      <c r="F61" s="126">
        <v>78</v>
      </c>
    </row>
    <row r="62" spans="1:6" x14ac:dyDescent="0.25">
      <c r="A62" s="138" t="s">
        <v>271</v>
      </c>
      <c r="B62" s="126">
        <v>6133</v>
      </c>
      <c r="C62" s="126">
        <v>8334</v>
      </c>
      <c r="D62" s="126">
        <v>3622</v>
      </c>
      <c r="E62" s="126">
        <v>7902</v>
      </c>
      <c r="F62" s="126">
        <v>9563</v>
      </c>
    </row>
    <row r="63" spans="1:6" x14ac:dyDescent="0.25">
      <c r="A63" s="138" t="s">
        <v>272</v>
      </c>
      <c r="B63" s="126">
        <v>64</v>
      </c>
      <c r="C63" s="126">
        <v>67</v>
      </c>
      <c r="D63" s="126">
        <v>66</v>
      </c>
      <c r="E63" s="126">
        <v>62</v>
      </c>
      <c r="F63" s="126">
        <v>61</v>
      </c>
    </row>
    <row r="64" spans="1:6" x14ac:dyDescent="0.25">
      <c r="A64" s="138" t="s">
        <v>273</v>
      </c>
      <c r="B64" s="126">
        <v>1386</v>
      </c>
      <c r="C64" s="126">
        <v>949</v>
      </c>
      <c r="D64" s="126">
        <v>916</v>
      </c>
      <c r="E64" s="126">
        <v>1188</v>
      </c>
      <c r="F64" s="126">
        <v>1606</v>
      </c>
    </row>
    <row r="65" spans="1:6" ht="13.2" customHeight="1" x14ac:dyDescent="0.25">
      <c r="A65" s="139"/>
      <c r="B65" s="134"/>
      <c r="C65" s="134"/>
      <c r="D65" s="134"/>
      <c r="E65" s="134"/>
      <c r="F65" s="134"/>
    </row>
    <row r="66" spans="1:6" s="125" customFormat="1" ht="14.25" customHeight="1" x14ac:dyDescent="0.2">
      <c r="A66" s="122" t="s">
        <v>274</v>
      </c>
      <c r="B66" s="135"/>
      <c r="C66" s="123"/>
      <c r="D66" s="123"/>
      <c r="E66" s="135"/>
      <c r="F66" s="135"/>
    </row>
    <row r="67" spans="1:6" x14ac:dyDescent="0.25">
      <c r="A67" s="140" t="s">
        <v>275</v>
      </c>
      <c r="B67" s="126">
        <v>19506</v>
      </c>
      <c r="C67" s="126">
        <v>20249</v>
      </c>
      <c r="D67" s="126">
        <v>19850</v>
      </c>
      <c r="E67" s="126">
        <v>20792</v>
      </c>
      <c r="F67" s="126">
        <v>20644</v>
      </c>
    </row>
    <row r="68" spans="1:6" ht="27" customHeight="1" x14ac:dyDescent="0.25">
      <c r="A68" s="141" t="s">
        <v>276</v>
      </c>
      <c r="B68" s="126">
        <v>19928</v>
      </c>
      <c r="C68" s="126">
        <v>10978</v>
      </c>
      <c r="D68" s="126">
        <v>12740</v>
      </c>
      <c r="E68" s="126">
        <v>11112</v>
      </c>
      <c r="F68" s="126">
        <v>10322</v>
      </c>
    </row>
    <row r="69" spans="1:6" x14ac:dyDescent="0.25">
      <c r="A69" s="141" t="s">
        <v>277</v>
      </c>
      <c r="B69" s="126">
        <v>828</v>
      </c>
      <c r="C69" s="126">
        <v>1162</v>
      </c>
      <c r="D69" s="126">
        <v>689</v>
      </c>
      <c r="E69" s="126">
        <v>776</v>
      </c>
      <c r="F69" s="126">
        <v>1782</v>
      </c>
    </row>
    <row r="70" spans="1:6" x14ac:dyDescent="0.25">
      <c r="A70" s="140" t="s">
        <v>278</v>
      </c>
      <c r="B70" s="126">
        <v>49666</v>
      </c>
      <c r="C70" s="126">
        <v>49038</v>
      </c>
      <c r="D70" s="126">
        <v>37330</v>
      </c>
      <c r="E70" s="126">
        <v>41852</v>
      </c>
      <c r="F70" s="126">
        <v>42562</v>
      </c>
    </row>
    <row r="71" spans="1:6" x14ac:dyDescent="0.25">
      <c r="A71" s="140" t="s">
        <v>279</v>
      </c>
      <c r="B71" s="126">
        <v>5897</v>
      </c>
      <c r="C71" s="126">
        <v>2517</v>
      </c>
      <c r="D71" s="126">
        <v>4846</v>
      </c>
      <c r="E71" s="126">
        <v>5640</v>
      </c>
      <c r="F71" s="126">
        <v>7162</v>
      </c>
    </row>
    <row r="72" spans="1:6" x14ac:dyDescent="0.25">
      <c r="A72" s="140" t="s">
        <v>280</v>
      </c>
      <c r="B72" s="126">
        <v>504</v>
      </c>
      <c r="C72" s="126">
        <v>698</v>
      </c>
      <c r="D72" s="126">
        <v>776</v>
      </c>
      <c r="E72" s="126">
        <v>1116</v>
      </c>
      <c r="F72" s="126">
        <v>854</v>
      </c>
    </row>
    <row r="73" spans="1:6" ht="15.6" x14ac:dyDescent="0.25">
      <c r="A73" s="3" t="s">
        <v>281</v>
      </c>
      <c r="B73" s="126">
        <v>76914</v>
      </c>
      <c r="C73" s="126">
        <v>75308</v>
      </c>
      <c r="D73" s="126">
        <v>82658</v>
      </c>
      <c r="E73" s="126">
        <v>78126</v>
      </c>
      <c r="F73" s="126">
        <v>58948</v>
      </c>
    </row>
    <row r="74" spans="1:6" x14ac:dyDescent="0.25">
      <c r="A74" s="140" t="s">
        <v>282</v>
      </c>
      <c r="B74" s="126">
        <v>454</v>
      </c>
      <c r="C74" s="126">
        <v>593</v>
      </c>
      <c r="D74" s="126">
        <v>1042</v>
      </c>
      <c r="E74" s="126">
        <v>1790</v>
      </c>
      <c r="F74" s="126">
        <v>2030</v>
      </c>
    </row>
    <row r="75" spans="1:6" x14ac:dyDescent="0.25">
      <c r="A75" s="140" t="s">
        <v>283</v>
      </c>
      <c r="B75" s="120">
        <v>211</v>
      </c>
      <c r="C75" s="120">
        <v>80</v>
      </c>
      <c r="D75" s="120">
        <v>256</v>
      </c>
      <c r="E75" s="120">
        <v>144</v>
      </c>
      <c r="F75" s="120">
        <v>180</v>
      </c>
    </row>
    <row r="76" spans="1:6" x14ac:dyDescent="0.25">
      <c r="A76" s="140" t="s">
        <v>284</v>
      </c>
      <c r="B76" s="120">
        <v>807</v>
      </c>
      <c r="C76" s="126">
        <v>1131</v>
      </c>
      <c r="D76" s="120">
        <v>392</v>
      </c>
      <c r="E76" s="120">
        <v>544</v>
      </c>
      <c r="F76" s="120">
        <v>1989</v>
      </c>
    </row>
    <row r="77" spans="1:6" x14ac:dyDescent="0.25">
      <c r="A77" s="140" t="s">
        <v>285</v>
      </c>
      <c r="B77" s="126">
        <v>3969</v>
      </c>
      <c r="C77" s="126">
        <v>5074</v>
      </c>
      <c r="D77" s="126">
        <v>6186</v>
      </c>
      <c r="E77" s="126">
        <v>5046</v>
      </c>
      <c r="F77" s="126">
        <v>5616</v>
      </c>
    </row>
    <row r="78" spans="1:6" ht="13.2" customHeight="1" x14ac:dyDescent="0.25">
      <c r="A78" s="140"/>
      <c r="B78" s="134"/>
      <c r="C78" s="134"/>
      <c r="D78" s="134"/>
      <c r="E78" s="134"/>
      <c r="F78" s="134"/>
    </row>
    <row r="79" spans="1:6" ht="15.6" x14ac:dyDescent="0.25">
      <c r="A79" s="142" t="s">
        <v>286</v>
      </c>
      <c r="B79" s="134"/>
      <c r="C79" s="134"/>
      <c r="D79" s="134"/>
      <c r="E79" s="134"/>
      <c r="F79" s="134"/>
    </row>
    <row r="80" spans="1:6" ht="15.6" x14ac:dyDescent="0.25">
      <c r="A80" s="140" t="s">
        <v>287</v>
      </c>
      <c r="B80" s="126">
        <v>83988</v>
      </c>
      <c r="C80" s="126">
        <v>80514</v>
      </c>
      <c r="D80" s="126">
        <v>86379</v>
      </c>
      <c r="E80" s="126">
        <v>79462</v>
      </c>
      <c r="F80" s="126">
        <v>63471</v>
      </c>
    </row>
    <row r="81" spans="1:7" ht="15.6" x14ac:dyDescent="0.25">
      <c r="A81" s="140" t="s">
        <v>288</v>
      </c>
      <c r="B81" s="126">
        <v>19287</v>
      </c>
      <c r="C81" s="126">
        <v>16436</v>
      </c>
      <c r="D81" s="126">
        <v>18893</v>
      </c>
      <c r="E81" s="126">
        <v>17303</v>
      </c>
      <c r="F81" s="126">
        <v>18094</v>
      </c>
    </row>
    <row r="82" spans="1:7" x14ac:dyDescent="0.25">
      <c r="A82" s="140" t="s">
        <v>289</v>
      </c>
      <c r="B82" s="126">
        <v>75086</v>
      </c>
      <c r="C82" s="126">
        <v>69518</v>
      </c>
      <c r="D82" s="126">
        <v>61966</v>
      </c>
      <c r="E82" s="126">
        <v>70175</v>
      </c>
      <c r="F82" s="126">
        <v>70530</v>
      </c>
    </row>
    <row r="83" spans="1:7" x14ac:dyDescent="0.25">
      <c r="A83" s="140" t="s">
        <v>290</v>
      </c>
      <c r="B83" s="126">
        <v>14254</v>
      </c>
      <c r="C83" s="126">
        <v>11705</v>
      </c>
      <c r="D83" s="126">
        <v>10119</v>
      </c>
      <c r="E83" s="126">
        <v>9408</v>
      </c>
      <c r="F83" s="126">
        <v>9868</v>
      </c>
    </row>
    <row r="84" spans="1:7" x14ac:dyDescent="0.25">
      <c r="A84" s="140"/>
      <c r="B84" s="134"/>
      <c r="C84" s="134"/>
      <c r="D84" s="134"/>
      <c r="E84" s="134"/>
      <c r="F84" s="134"/>
    </row>
    <row r="85" spans="1:7" ht="15.6" x14ac:dyDescent="0.25">
      <c r="A85" s="166" t="s">
        <v>291</v>
      </c>
      <c r="B85" s="166"/>
      <c r="C85" s="166"/>
      <c r="D85" s="166"/>
      <c r="E85" s="166"/>
      <c r="F85" s="166"/>
      <c r="G85" s="166"/>
    </row>
    <row r="86" spans="1:7" x14ac:dyDescent="0.25">
      <c r="A86" s="161" t="s">
        <v>292</v>
      </c>
      <c r="B86" s="174"/>
      <c r="C86" s="174"/>
      <c r="D86" s="171"/>
      <c r="E86" s="171"/>
      <c r="F86" s="171"/>
      <c r="G86" s="171"/>
    </row>
    <row r="87" spans="1:7" ht="15.6" x14ac:dyDescent="0.25">
      <c r="A87" s="166" t="s">
        <v>293</v>
      </c>
      <c r="B87" s="166"/>
      <c r="C87" s="166"/>
      <c r="D87" s="166"/>
      <c r="E87" s="166"/>
      <c r="F87" s="166"/>
      <c r="G87" s="171"/>
    </row>
    <row r="88" spans="1:7" ht="15.6" x14ac:dyDescent="0.25">
      <c r="A88" s="176" t="s">
        <v>294</v>
      </c>
      <c r="B88" s="176"/>
      <c r="C88" s="176"/>
      <c r="D88" s="176"/>
      <c r="E88" s="176"/>
      <c r="F88" s="176"/>
      <c r="G88" s="176"/>
    </row>
    <row r="89" spans="1:7" x14ac:dyDescent="0.25">
      <c r="A89" s="176" t="s">
        <v>295</v>
      </c>
      <c r="B89" s="176"/>
      <c r="C89" s="176"/>
      <c r="D89" s="176"/>
      <c r="E89" s="176"/>
      <c r="F89" s="176"/>
      <c r="G89" s="176"/>
    </row>
    <row r="90" spans="1:7" ht="15.6" x14ac:dyDescent="0.25">
      <c r="A90" s="166" t="s">
        <v>296</v>
      </c>
      <c r="B90" s="166"/>
      <c r="C90" s="166"/>
      <c r="D90" s="166"/>
      <c r="E90" s="166"/>
      <c r="F90" s="166"/>
      <c r="G90" s="171"/>
    </row>
    <row r="91" spans="1:7" ht="13.2" customHeight="1" x14ac:dyDescent="0.25">
      <c r="A91" s="161" t="s">
        <v>297</v>
      </c>
      <c r="B91" s="166"/>
      <c r="C91" s="166"/>
      <c r="D91" s="166"/>
      <c r="E91" s="166"/>
      <c r="F91" s="166"/>
      <c r="G91" s="166"/>
    </row>
    <row r="92" spans="1:7" ht="14.25" customHeight="1" x14ac:dyDescent="0.25">
      <c r="A92" s="166" t="s">
        <v>298</v>
      </c>
      <c r="B92" s="166"/>
      <c r="C92" s="166"/>
      <c r="D92" s="166"/>
      <c r="E92" s="166"/>
      <c r="F92" s="166"/>
      <c r="G92" s="171"/>
    </row>
    <row r="93" spans="1:7" ht="15.6" x14ac:dyDescent="0.25">
      <c r="A93" s="166" t="s">
        <v>299</v>
      </c>
      <c r="B93" s="166"/>
      <c r="C93" s="166"/>
      <c r="D93" s="166"/>
      <c r="E93" s="166"/>
      <c r="F93" s="166"/>
      <c r="G93" s="171"/>
    </row>
    <row r="94" spans="1:7" ht="15.6" x14ac:dyDescent="0.25">
      <c r="A94" s="166" t="s">
        <v>300</v>
      </c>
      <c r="B94" s="166"/>
      <c r="C94" s="171"/>
      <c r="D94" s="171"/>
      <c r="E94" s="171"/>
      <c r="F94" s="171"/>
      <c r="G94" s="171"/>
    </row>
    <row r="95" spans="1:7" ht="15.6" x14ac:dyDescent="0.25">
      <c r="A95" s="166" t="s">
        <v>301</v>
      </c>
      <c r="B95" s="166"/>
      <c r="C95" s="166"/>
      <c r="D95" s="166"/>
      <c r="E95" s="166"/>
      <c r="F95" s="166"/>
      <c r="G95" s="171"/>
    </row>
    <row r="96" spans="1:7" ht="15.6" x14ac:dyDescent="0.25">
      <c r="A96" s="161" t="s">
        <v>302</v>
      </c>
      <c r="B96" s="166"/>
      <c r="C96" s="166"/>
      <c r="D96" s="166"/>
      <c r="E96" s="166"/>
      <c r="F96" s="166"/>
      <c r="G96" s="166"/>
    </row>
    <row r="97" spans="1:7" ht="15.6" x14ac:dyDescent="0.25">
      <c r="A97" s="166" t="s">
        <v>303</v>
      </c>
      <c r="B97" s="171"/>
      <c r="C97" s="171"/>
      <c r="D97" s="171"/>
      <c r="E97" s="171"/>
      <c r="F97" s="171"/>
      <c r="G97" s="171"/>
    </row>
    <row r="98" spans="1:7" ht="15.6" x14ac:dyDescent="0.25">
      <c r="A98" s="161" t="s">
        <v>304</v>
      </c>
      <c r="B98" s="161"/>
      <c r="C98" s="161"/>
      <c r="D98" s="161"/>
      <c r="E98" s="161"/>
      <c r="F98" s="177"/>
      <c r="G98" s="177"/>
    </row>
    <row r="99" spans="1:7" ht="13.2" customHeight="1" x14ac:dyDescent="0.25"/>
    <row r="100" spans="1:7" x14ac:dyDescent="0.25">
      <c r="A100" s="173" t="s">
        <v>305</v>
      </c>
      <c r="B100" s="173"/>
      <c r="C100" s="173"/>
      <c r="D100" s="173"/>
      <c r="E100" s="175"/>
      <c r="F100" s="175"/>
      <c r="G100" s="175"/>
    </row>
    <row r="102" spans="1:7" x14ac:dyDescent="0.25">
      <c r="A102" s="10" t="s">
        <v>306</v>
      </c>
      <c r="B102" s="10"/>
      <c r="C102" s="10"/>
      <c r="D102" s="10"/>
      <c r="E102" s="10"/>
      <c r="F102" s="10"/>
    </row>
  </sheetData>
  <mergeCells count="18">
    <mergeCell ref="A87:G87"/>
    <mergeCell ref="A1:F1"/>
    <mergeCell ref="A2:F2"/>
    <mergeCell ref="A4:F4"/>
    <mergeCell ref="A85:G85"/>
    <mergeCell ref="A86:G86"/>
    <mergeCell ref="A100:G100"/>
    <mergeCell ref="A88:G88"/>
    <mergeCell ref="A89:G89"/>
    <mergeCell ref="A90:G90"/>
    <mergeCell ref="A91:G91"/>
    <mergeCell ref="A92:G92"/>
    <mergeCell ref="A93:G93"/>
    <mergeCell ref="A94:G94"/>
    <mergeCell ref="A95:G95"/>
    <mergeCell ref="A96:G96"/>
    <mergeCell ref="A97:G97"/>
    <mergeCell ref="A98:G98"/>
  </mergeCells>
  <printOptions horizontalCentered="1"/>
  <pageMargins left="0.5" right="0.5" top="0.5" bottom="0.5" header="0.3" footer="0.3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44"/>
  <sheetViews>
    <sheetView workbookViewId="0">
      <selection sqref="A1:I1"/>
    </sheetView>
  </sheetViews>
  <sheetFormatPr defaultColWidth="9.28515625" defaultRowHeight="13.2" x14ac:dyDescent="0.25"/>
  <cols>
    <col min="1" max="1" width="11.140625" style="3" customWidth="1"/>
    <col min="2" max="2" width="3.42578125" style="155" customWidth="1"/>
    <col min="3" max="6" width="16.7109375" style="3" customWidth="1"/>
    <col min="7" max="7" width="3.42578125" style="3" customWidth="1"/>
    <col min="8" max="8" width="16.42578125" style="3" customWidth="1"/>
    <col min="9" max="9" width="16.7109375" style="3" customWidth="1"/>
    <col min="10" max="10" width="2.85546875" style="3" customWidth="1"/>
    <col min="11" max="16384" width="9.28515625" style="3"/>
  </cols>
  <sheetData>
    <row r="1" spans="1:9" ht="12.75" customHeight="1" x14ac:dyDescent="0.25">
      <c r="A1" s="159" t="s">
        <v>307</v>
      </c>
      <c r="B1" s="159"/>
      <c r="C1" s="159"/>
      <c r="D1" s="159"/>
      <c r="E1" s="159"/>
      <c r="F1" s="159"/>
      <c r="G1" s="159"/>
      <c r="H1" s="159"/>
      <c r="I1" s="159"/>
    </row>
    <row r="2" spans="1:9" ht="12.75" customHeight="1" x14ac:dyDescent="0.25">
      <c r="A2" s="160" t="s">
        <v>167</v>
      </c>
      <c r="B2" s="160"/>
      <c r="C2" s="160"/>
      <c r="D2" s="160"/>
      <c r="E2" s="160"/>
      <c r="F2" s="160"/>
      <c r="G2" s="160"/>
      <c r="H2" s="160"/>
      <c r="I2" s="160"/>
    </row>
    <row r="3" spans="1:9" ht="12.75" customHeight="1" x14ac:dyDescent="0.25">
      <c r="A3" s="10"/>
      <c r="B3" s="16"/>
      <c r="C3" s="10"/>
      <c r="D3" s="10"/>
      <c r="E3" s="10"/>
      <c r="F3" s="10"/>
      <c r="G3" s="10"/>
      <c r="H3" s="10"/>
      <c r="I3" s="10"/>
    </row>
    <row r="4" spans="1:9" ht="12.75" customHeight="1" x14ac:dyDescent="0.25">
      <c r="A4" s="10"/>
      <c r="B4" s="16"/>
      <c r="C4" s="169" t="s">
        <v>308</v>
      </c>
      <c r="D4" s="169"/>
      <c r="E4" s="169"/>
      <c r="F4" s="169"/>
      <c r="G4" s="13"/>
      <c r="H4" s="169" t="s">
        <v>309</v>
      </c>
      <c r="I4" s="169"/>
    </row>
    <row r="5" spans="1:9" ht="12.75" customHeight="1" x14ac:dyDescent="0.25">
      <c r="A5" s="164" t="s">
        <v>31</v>
      </c>
      <c r="B5" s="164"/>
      <c r="C5" s="12"/>
      <c r="D5" s="12" t="s">
        <v>310</v>
      </c>
      <c r="E5" s="13"/>
      <c r="F5" s="12" t="s">
        <v>311</v>
      </c>
      <c r="G5" s="13"/>
      <c r="H5" s="12" t="s">
        <v>312</v>
      </c>
      <c r="I5" s="12" t="s">
        <v>313</v>
      </c>
    </row>
    <row r="6" spans="1:9" ht="12.75" customHeight="1" x14ac:dyDescent="0.25">
      <c r="A6" s="14" t="s">
        <v>35</v>
      </c>
      <c r="B6" s="143"/>
      <c r="C6" s="15" t="s">
        <v>69</v>
      </c>
      <c r="D6" s="15" t="s">
        <v>314</v>
      </c>
      <c r="E6" s="15" t="s">
        <v>315</v>
      </c>
      <c r="F6" s="15" t="s">
        <v>316</v>
      </c>
      <c r="G6" s="101"/>
      <c r="H6" s="15" t="s">
        <v>317</v>
      </c>
      <c r="I6" s="15" t="s">
        <v>318</v>
      </c>
    </row>
    <row r="7" spans="1:9" ht="12.75" customHeight="1" x14ac:dyDescent="0.25">
      <c r="A7" s="100"/>
      <c r="B7" s="67"/>
      <c r="C7" s="75"/>
      <c r="D7" s="75"/>
      <c r="E7" s="75"/>
      <c r="F7" s="75"/>
      <c r="G7" s="75"/>
      <c r="H7" s="75"/>
      <c r="I7" s="75"/>
    </row>
    <row r="8" spans="1:9" ht="12.75" customHeight="1" x14ac:dyDescent="0.25">
      <c r="A8" s="16">
        <v>1994</v>
      </c>
      <c r="B8" s="16"/>
      <c r="C8" s="144">
        <f t="shared" ref="C8:C22" si="0">SUM(D8:F8)</f>
        <v>1144</v>
      </c>
      <c r="D8" s="144">
        <v>858</v>
      </c>
      <c r="E8" s="144">
        <v>125</v>
      </c>
      <c r="F8" s="144">
        <v>161</v>
      </c>
      <c r="G8" s="144"/>
      <c r="H8" s="145">
        <v>15</v>
      </c>
      <c r="I8" s="145">
        <v>23</v>
      </c>
    </row>
    <row r="9" spans="1:9" ht="12.75" customHeight="1" x14ac:dyDescent="0.25">
      <c r="A9" s="16">
        <v>1995</v>
      </c>
      <c r="B9" s="16"/>
      <c r="C9" s="144">
        <f t="shared" si="0"/>
        <v>1298</v>
      </c>
      <c r="D9" s="144">
        <v>952</v>
      </c>
      <c r="E9" s="144">
        <v>111</v>
      </c>
      <c r="F9" s="144">
        <v>235</v>
      </c>
      <c r="G9" s="144"/>
      <c r="H9" s="145">
        <v>10</v>
      </c>
      <c r="I9" s="145">
        <v>13</v>
      </c>
    </row>
    <row r="10" spans="1:9" ht="12.75" customHeight="1" x14ac:dyDescent="0.25">
      <c r="A10" s="16">
        <v>1996</v>
      </c>
      <c r="B10" s="16"/>
      <c r="C10" s="144">
        <f t="shared" si="0"/>
        <v>1143</v>
      </c>
      <c r="D10" s="144">
        <v>841</v>
      </c>
      <c r="E10" s="144">
        <v>107</v>
      </c>
      <c r="F10" s="144">
        <v>195</v>
      </c>
      <c r="G10" s="144"/>
      <c r="H10" s="145">
        <v>5</v>
      </c>
      <c r="I10" s="145">
        <v>18</v>
      </c>
    </row>
    <row r="11" spans="1:9" ht="12.75" customHeight="1" x14ac:dyDescent="0.25">
      <c r="A11" s="16">
        <v>1997</v>
      </c>
      <c r="B11" s="16"/>
      <c r="C11" s="144">
        <f t="shared" si="0"/>
        <v>991</v>
      </c>
      <c r="D11" s="144">
        <v>767</v>
      </c>
      <c r="E11" s="144">
        <v>72</v>
      </c>
      <c r="F11" s="144">
        <v>152</v>
      </c>
      <c r="G11" s="144"/>
      <c r="H11" s="145">
        <v>13</v>
      </c>
      <c r="I11" s="145">
        <v>13</v>
      </c>
    </row>
    <row r="12" spans="1:9" ht="12.75" customHeight="1" x14ac:dyDescent="0.25">
      <c r="A12" s="16">
        <v>1998</v>
      </c>
      <c r="B12" s="16"/>
      <c r="C12" s="144">
        <f t="shared" si="0"/>
        <v>1013</v>
      </c>
      <c r="D12" s="144">
        <v>769</v>
      </c>
      <c r="E12" s="144">
        <v>70</v>
      </c>
      <c r="F12" s="144">
        <v>174</v>
      </c>
      <c r="G12" s="144"/>
      <c r="H12" s="145">
        <v>11</v>
      </c>
      <c r="I12" s="145">
        <v>10</v>
      </c>
    </row>
    <row r="13" spans="1:9" ht="12.75" customHeight="1" x14ac:dyDescent="0.25">
      <c r="A13" s="16">
        <v>1999</v>
      </c>
      <c r="B13" s="16"/>
      <c r="C13" s="144">
        <f t="shared" si="0"/>
        <v>980</v>
      </c>
      <c r="D13" s="144">
        <v>739</v>
      </c>
      <c r="E13" s="144">
        <v>83</v>
      </c>
      <c r="F13" s="144">
        <v>158</v>
      </c>
      <c r="G13" s="144"/>
      <c r="H13" s="145">
        <v>7</v>
      </c>
      <c r="I13" s="145">
        <v>15</v>
      </c>
    </row>
    <row r="14" spans="1:9" ht="12.75" customHeight="1" x14ac:dyDescent="0.25">
      <c r="A14" s="16">
        <v>2000</v>
      </c>
      <c r="B14" s="16"/>
      <c r="C14" s="144">
        <f t="shared" si="0"/>
        <v>892</v>
      </c>
      <c r="D14" s="144">
        <v>636</v>
      </c>
      <c r="E14" s="144">
        <v>85</v>
      </c>
      <c r="F14" s="144">
        <v>171</v>
      </c>
      <c r="G14" s="144"/>
      <c r="H14" s="145">
        <v>10</v>
      </c>
      <c r="I14" s="145">
        <v>21</v>
      </c>
    </row>
    <row r="15" spans="1:9" ht="12.75" customHeight="1" x14ac:dyDescent="0.25">
      <c r="A15" s="16">
        <v>2001</v>
      </c>
      <c r="B15" s="16"/>
      <c r="C15" s="144">
        <f t="shared" si="0"/>
        <v>814</v>
      </c>
      <c r="D15" s="144">
        <v>598</v>
      </c>
      <c r="E15" s="144">
        <v>71</v>
      </c>
      <c r="F15" s="144">
        <v>145</v>
      </c>
      <c r="G15" s="144"/>
      <c r="H15" s="145">
        <v>9</v>
      </c>
      <c r="I15" s="145">
        <v>14</v>
      </c>
    </row>
    <row r="16" spans="1:9" ht="12.75" customHeight="1" x14ac:dyDescent="0.25">
      <c r="A16" s="16">
        <v>2002</v>
      </c>
      <c r="B16" s="16"/>
      <c r="C16" s="144">
        <f t="shared" si="0"/>
        <v>740</v>
      </c>
      <c r="D16" s="144">
        <v>536</v>
      </c>
      <c r="E16" s="144">
        <v>82</v>
      </c>
      <c r="F16" s="144">
        <v>122</v>
      </c>
      <c r="G16" s="144"/>
      <c r="H16" s="145">
        <v>3</v>
      </c>
      <c r="I16" s="145">
        <v>11</v>
      </c>
    </row>
    <row r="17" spans="1:9" ht="12.75" customHeight="1" x14ac:dyDescent="0.25">
      <c r="A17" s="16">
        <v>2003</v>
      </c>
      <c r="B17" s="16"/>
      <c r="C17" s="144">
        <f t="shared" si="0"/>
        <v>693</v>
      </c>
      <c r="D17" s="144">
        <v>505</v>
      </c>
      <c r="E17" s="144">
        <v>69</v>
      </c>
      <c r="F17" s="144">
        <v>119</v>
      </c>
      <c r="G17" s="144"/>
      <c r="H17" s="145">
        <v>5</v>
      </c>
      <c r="I17" s="145">
        <v>21</v>
      </c>
    </row>
    <row r="18" spans="1:9" ht="12.75" customHeight="1" x14ac:dyDescent="0.25">
      <c r="A18" s="16">
        <v>2004</v>
      </c>
      <c r="B18" s="16"/>
      <c r="C18" s="144">
        <f t="shared" si="0"/>
        <v>769</v>
      </c>
      <c r="D18" s="144">
        <v>564</v>
      </c>
      <c r="E18" s="144">
        <v>70</v>
      </c>
      <c r="F18" s="144">
        <v>135</v>
      </c>
      <c r="G18" s="144"/>
      <c r="H18" s="145">
        <v>6</v>
      </c>
      <c r="I18" s="145">
        <v>0</v>
      </c>
    </row>
    <row r="19" spans="1:9" ht="12.75" customHeight="1" x14ac:dyDescent="0.25">
      <c r="A19" s="16">
        <v>2005</v>
      </c>
      <c r="B19" s="16"/>
      <c r="C19" s="144">
        <f t="shared" si="0"/>
        <v>792</v>
      </c>
      <c r="D19" s="144">
        <v>567</v>
      </c>
      <c r="E19" s="144">
        <v>75</v>
      </c>
      <c r="F19" s="144">
        <v>150</v>
      </c>
      <c r="G19" s="144"/>
      <c r="H19" s="145">
        <v>3</v>
      </c>
      <c r="I19" s="145">
        <v>6</v>
      </c>
    </row>
    <row r="20" spans="1:9" ht="12.75" customHeight="1" x14ac:dyDescent="0.25">
      <c r="A20" s="16">
        <v>2006</v>
      </c>
      <c r="B20" s="16"/>
      <c r="C20" s="144">
        <f t="shared" si="0"/>
        <v>802</v>
      </c>
      <c r="D20" s="144">
        <v>599</v>
      </c>
      <c r="E20" s="144">
        <v>66</v>
      </c>
      <c r="F20" s="144">
        <v>137</v>
      </c>
      <c r="G20" s="144"/>
      <c r="H20" s="145">
        <v>6</v>
      </c>
      <c r="I20" s="145">
        <v>4</v>
      </c>
    </row>
    <row r="21" spans="1:9" ht="12.75" customHeight="1" x14ac:dyDescent="0.25">
      <c r="A21" s="16">
        <v>2007</v>
      </c>
      <c r="B21" s="16"/>
      <c r="C21" s="144">
        <f t="shared" si="0"/>
        <v>831</v>
      </c>
      <c r="D21" s="144">
        <v>590</v>
      </c>
      <c r="E21" s="144">
        <v>75</v>
      </c>
      <c r="F21" s="144">
        <v>166</v>
      </c>
      <c r="G21" s="144"/>
      <c r="H21" s="145">
        <v>6</v>
      </c>
      <c r="I21" s="145">
        <v>10</v>
      </c>
    </row>
    <row r="22" spans="1:9" ht="12.75" customHeight="1" x14ac:dyDescent="0.25">
      <c r="A22" s="16">
        <v>2008</v>
      </c>
      <c r="B22" s="16"/>
      <c r="C22" s="144">
        <f t="shared" si="0"/>
        <v>814</v>
      </c>
      <c r="D22" s="144">
        <v>575</v>
      </c>
      <c r="E22" s="144">
        <v>70</v>
      </c>
      <c r="F22" s="144">
        <v>169</v>
      </c>
      <c r="G22" s="144"/>
      <c r="H22" s="145">
        <v>7</v>
      </c>
      <c r="I22" s="145">
        <v>21</v>
      </c>
    </row>
    <row r="23" spans="1:9" ht="12.75" customHeight="1" x14ac:dyDescent="0.25">
      <c r="A23" s="146">
        <v>2009</v>
      </c>
      <c r="B23" s="146"/>
      <c r="C23" s="147">
        <v>704</v>
      </c>
      <c r="D23" s="147">
        <v>470</v>
      </c>
      <c r="E23" s="147">
        <v>49</v>
      </c>
      <c r="F23" s="147">
        <v>185</v>
      </c>
      <c r="G23" s="147"/>
      <c r="H23" s="148">
        <v>5</v>
      </c>
      <c r="I23" s="148">
        <v>9</v>
      </c>
    </row>
    <row r="24" spans="1:9" ht="12.75" customHeight="1" x14ac:dyDescent="0.25">
      <c r="A24" s="146">
        <v>2010</v>
      </c>
      <c r="B24" s="146"/>
      <c r="C24" s="147">
        <v>660</v>
      </c>
      <c r="D24" s="147">
        <v>441</v>
      </c>
      <c r="E24" s="147">
        <v>75</v>
      </c>
      <c r="F24" s="147">
        <v>144</v>
      </c>
      <c r="G24" s="147"/>
      <c r="H24" s="148">
        <v>5</v>
      </c>
      <c r="I24" s="148">
        <v>13</v>
      </c>
    </row>
    <row r="25" spans="1:9" ht="12.75" customHeight="1" x14ac:dyDescent="0.25">
      <c r="A25" s="146">
        <v>2011</v>
      </c>
      <c r="B25" s="146"/>
      <c r="C25" s="149">
        <v>628</v>
      </c>
      <c r="D25" s="149">
        <v>445</v>
      </c>
      <c r="E25" s="149">
        <v>48</v>
      </c>
      <c r="F25" s="149">
        <v>135</v>
      </c>
      <c r="G25" s="149"/>
      <c r="H25" s="150">
        <v>3</v>
      </c>
      <c r="I25" s="150">
        <v>11</v>
      </c>
    </row>
    <row r="26" spans="1:9" ht="12.75" customHeight="1" x14ac:dyDescent="0.25">
      <c r="A26" s="146">
        <v>2012</v>
      </c>
      <c r="B26" s="146"/>
      <c r="C26" s="149">
        <v>626</v>
      </c>
      <c r="D26" s="149">
        <v>439</v>
      </c>
      <c r="E26" s="149">
        <v>56</v>
      </c>
      <c r="F26" s="149">
        <v>131</v>
      </c>
      <c r="G26" s="149"/>
      <c r="H26" s="150">
        <v>2</v>
      </c>
      <c r="I26" s="150">
        <v>11</v>
      </c>
    </row>
    <row r="27" spans="1:9" ht="12.75" customHeight="1" x14ac:dyDescent="0.25">
      <c r="A27" s="146">
        <v>2013</v>
      </c>
      <c r="B27" s="146"/>
      <c r="C27" s="149">
        <v>701</v>
      </c>
      <c r="D27" s="149">
        <v>494</v>
      </c>
      <c r="E27" s="149">
        <v>51</v>
      </c>
      <c r="F27" s="149">
        <v>156</v>
      </c>
      <c r="G27" s="149"/>
      <c r="H27" s="150">
        <v>2</v>
      </c>
      <c r="I27" s="150">
        <v>8</v>
      </c>
    </row>
    <row r="28" spans="1:9" ht="12.75" customHeight="1" x14ac:dyDescent="0.25">
      <c r="A28" s="146">
        <v>2014</v>
      </c>
      <c r="B28" s="146"/>
      <c r="C28" s="57">
        <v>692</v>
      </c>
      <c r="D28" s="57">
        <v>465</v>
      </c>
      <c r="E28" s="57">
        <v>70</v>
      </c>
      <c r="F28" s="57">
        <v>157</v>
      </c>
      <c r="G28" s="57"/>
      <c r="H28" s="57">
        <v>4</v>
      </c>
      <c r="I28" s="57">
        <v>8</v>
      </c>
    </row>
    <row r="29" spans="1:9" ht="12.75" customHeight="1" x14ac:dyDescent="0.25">
      <c r="A29" s="146">
        <v>2015</v>
      </c>
      <c r="B29" s="146"/>
      <c r="C29" s="57">
        <f>SUM(D29:F29)</f>
        <v>613</v>
      </c>
      <c r="D29" s="57">
        <v>419</v>
      </c>
      <c r="E29" s="57">
        <v>56</v>
      </c>
      <c r="F29" s="57">
        <v>138</v>
      </c>
      <c r="G29" s="57"/>
      <c r="H29" s="57">
        <v>0</v>
      </c>
      <c r="I29" s="57">
        <v>3</v>
      </c>
    </row>
    <row r="30" spans="1:9" ht="12.75" customHeight="1" x14ac:dyDescent="0.25">
      <c r="A30" s="146">
        <v>2016</v>
      </c>
      <c r="B30" s="146"/>
      <c r="C30" s="57">
        <f>SUM(D30:F30)</f>
        <v>669</v>
      </c>
      <c r="D30" s="57">
        <v>439</v>
      </c>
      <c r="E30" s="57">
        <v>82</v>
      </c>
      <c r="F30" s="57">
        <v>148</v>
      </c>
      <c r="G30" s="57"/>
      <c r="H30" s="57">
        <v>0</v>
      </c>
      <c r="I30" s="57">
        <v>3</v>
      </c>
    </row>
    <row r="31" spans="1:9" ht="12.75" customHeight="1" x14ac:dyDescent="0.25">
      <c r="A31" s="146">
        <v>2017</v>
      </c>
      <c r="B31" s="146"/>
      <c r="C31" s="57">
        <v>604</v>
      </c>
      <c r="D31" s="57">
        <v>390</v>
      </c>
      <c r="E31" s="57">
        <v>70</v>
      </c>
      <c r="F31" s="57">
        <v>144</v>
      </c>
      <c r="G31" s="57"/>
      <c r="H31" s="57">
        <v>0</v>
      </c>
      <c r="I31" s="57">
        <v>3</v>
      </c>
    </row>
    <row r="32" spans="1:9" ht="12.75" customHeight="1" x14ac:dyDescent="0.25">
      <c r="A32" s="146">
        <v>2018</v>
      </c>
      <c r="B32" s="146"/>
      <c r="C32" s="57">
        <v>601</v>
      </c>
      <c r="D32" s="57">
        <v>379</v>
      </c>
      <c r="E32" s="57">
        <v>76</v>
      </c>
      <c r="F32" s="57">
        <v>146</v>
      </c>
      <c r="G32" s="57"/>
      <c r="H32" s="57">
        <v>2</v>
      </c>
      <c r="I32" s="57">
        <v>11</v>
      </c>
    </row>
    <row r="33" spans="1:11" ht="12.75" customHeight="1" x14ac:dyDescent="0.25">
      <c r="A33" s="10"/>
      <c r="B33" s="16"/>
      <c r="C33" s="10"/>
      <c r="D33" s="10"/>
      <c r="E33" s="10"/>
      <c r="F33" s="10"/>
      <c r="G33" s="10"/>
      <c r="H33" s="10"/>
      <c r="I33" s="10"/>
    </row>
    <row r="34" spans="1:11" ht="14.25" customHeight="1" x14ac:dyDescent="0.25">
      <c r="A34" s="178" t="s">
        <v>319</v>
      </c>
      <c r="B34" s="178"/>
      <c r="C34" s="178"/>
      <c r="D34" s="178"/>
      <c r="E34" s="178"/>
      <c r="F34" s="178"/>
      <c r="G34" s="178"/>
      <c r="H34" s="178"/>
      <c r="I34" s="178"/>
      <c r="J34" s="151"/>
      <c r="K34" s="151"/>
    </row>
    <row r="35" spans="1:11" ht="14.25" customHeight="1" x14ac:dyDescent="0.25">
      <c r="A35" s="178" t="s">
        <v>320</v>
      </c>
      <c r="B35" s="178"/>
      <c r="C35" s="178"/>
      <c r="D35" s="178"/>
      <c r="E35" s="178"/>
      <c r="F35" s="178"/>
      <c r="G35" s="178"/>
      <c r="H35" s="178"/>
      <c r="I35" s="178"/>
      <c r="J35" s="151"/>
      <c r="K35" s="151"/>
    </row>
    <row r="36" spans="1:11" ht="14.25" customHeight="1" x14ac:dyDescent="0.25">
      <c r="A36" s="179" t="s">
        <v>321</v>
      </c>
      <c r="B36" s="179"/>
      <c r="C36" s="179"/>
      <c r="D36" s="179"/>
      <c r="E36" s="179"/>
      <c r="F36" s="179"/>
      <c r="G36" s="179"/>
      <c r="H36" s="179"/>
      <c r="I36" s="179"/>
      <c r="J36" s="151"/>
      <c r="K36" s="151"/>
    </row>
    <row r="37" spans="1:11" ht="14.25" customHeight="1" x14ac:dyDescent="0.25">
      <c r="A37" s="178" t="s">
        <v>322</v>
      </c>
      <c r="B37" s="179"/>
      <c r="C37" s="179"/>
      <c r="D37" s="179"/>
      <c r="E37" s="179"/>
      <c r="F37" s="179"/>
      <c r="G37" s="179"/>
      <c r="H37" s="179"/>
      <c r="I37" s="179"/>
      <c r="J37" s="151"/>
      <c r="K37" s="151"/>
    </row>
    <row r="38" spans="1:11" ht="14.25" customHeight="1" x14ac:dyDescent="0.25">
      <c r="A38" s="179" t="s">
        <v>323</v>
      </c>
      <c r="B38" s="179"/>
      <c r="C38" s="179"/>
      <c r="D38" s="179"/>
      <c r="E38" s="179"/>
      <c r="F38" s="179"/>
      <c r="G38" s="179"/>
      <c r="H38" s="179"/>
      <c r="I38" s="179"/>
      <c r="J38" s="151"/>
      <c r="K38" s="151"/>
    </row>
    <row r="39" spans="1:11" ht="14.25" customHeight="1" x14ac:dyDescent="0.25">
      <c r="A39" s="178" t="s">
        <v>324</v>
      </c>
      <c r="B39" s="179"/>
      <c r="C39" s="179"/>
      <c r="D39" s="179"/>
      <c r="E39" s="179"/>
      <c r="F39" s="179"/>
      <c r="G39" s="179"/>
      <c r="H39" s="179"/>
      <c r="I39" s="179"/>
      <c r="J39" s="151"/>
      <c r="K39" s="151"/>
    </row>
    <row r="40" spans="1:11" ht="12.75" customHeight="1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52"/>
    </row>
    <row r="41" spans="1:11" ht="14.25" customHeight="1" x14ac:dyDescent="0.25">
      <c r="A41" s="178" t="s">
        <v>325</v>
      </c>
      <c r="B41" s="178"/>
      <c r="C41" s="178"/>
      <c r="D41" s="178"/>
      <c r="E41" s="178"/>
      <c r="F41" s="178"/>
      <c r="G41" s="178"/>
      <c r="H41" s="178"/>
      <c r="I41" s="178"/>
      <c r="J41" s="135"/>
      <c r="K41" s="135"/>
    </row>
    <row r="42" spans="1:11" ht="14.25" customHeight="1" x14ac:dyDescent="0.25">
      <c r="A42" s="178" t="s">
        <v>326</v>
      </c>
      <c r="B42" s="178"/>
      <c r="C42" s="178"/>
      <c r="D42" s="178"/>
      <c r="E42" s="178"/>
      <c r="F42" s="178"/>
      <c r="G42" s="178"/>
      <c r="H42" s="178"/>
      <c r="I42" s="178"/>
      <c r="J42" s="152"/>
    </row>
    <row r="43" spans="1:11" x14ac:dyDescent="0.25">
      <c r="A43" s="10"/>
      <c r="B43" s="16"/>
      <c r="C43" s="10"/>
      <c r="D43" s="10"/>
      <c r="E43" s="10"/>
      <c r="F43" s="10"/>
      <c r="G43" s="10"/>
      <c r="H43" s="10"/>
      <c r="I43" s="10"/>
    </row>
    <row r="44" spans="1:11" ht="14.25" customHeight="1" x14ac:dyDescent="0.25">
      <c r="A44" s="153" t="s">
        <v>327</v>
      </c>
      <c r="B44" s="153"/>
      <c r="C44" s="153"/>
      <c r="D44" s="154"/>
      <c r="E44" s="154"/>
      <c r="F44" s="154"/>
      <c r="G44" s="154"/>
      <c r="H44" s="154"/>
      <c r="I44" s="154"/>
      <c r="J44" s="154"/>
    </row>
  </sheetData>
  <mergeCells count="14">
    <mergeCell ref="A34:I34"/>
    <mergeCell ref="A1:I1"/>
    <mergeCell ref="A2:I2"/>
    <mergeCell ref="C4:F4"/>
    <mergeCell ref="H4:I4"/>
    <mergeCell ref="A5:B5"/>
    <mergeCell ref="A41:I41"/>
    <mergeCell ref="A42:I42"/>
    <mergeCell ref="A35:I35"/>
    <mergeCell ref="A36:I36"/>
    <mergeCell ref="A37:I37"/>
    <mergeCell ref="A38:I38"/>
    <mergeCell ref="A39:I39"/>
    <mergeCell ref="A40:I40"/>
  </mergeCells>
  <printOptions horizontalCentered="1"/>
  <pageMargins left="0.5" right="0.5" top="0.5" bottom="0.5" header="0.3" footer="0.3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47"/>
  <sheetViews>
    <sheetView showGridLines="0" workbookViewId="0">
      <selection sqref="A1:E1"/>
    </sheetView>
  </sheetViews>
  <sheetFormatPr defaultColWidth="9.28515625" defaultRowHeight="13.2" x14ac:dyDescent="0.25"/>
  <cols>
    <col min="1" max="1" width="14.42578125" style="3" customWidth="1"/>
    <col min="2" max="5" width="18.42578125" style="3" customWidth="1"/>
    <col min="6" max="6" width="2.85546875" style="3" customWidth="1"/>
    <col min="7" max="16384" width="9.28515625" style="3"/>
  </cols>
  <sheetData>
    <row r="1" spans="1:5" ht="12.75" customHeight="1" x14ac:dyDescent="0.25">
      <c r="A1" s="159" t="s">
        <v>328</v>
      </c>
      <c r="B1" s="159"/>
      <c r="C1" s="159"/>
      <c r="D1" s="159"/>
      <c r="E1" s="159"/>
    </row>
    <row r="2" spans="1:5" ht="12.75" customHeight="1" x14ac:dyDescent="0.25">
      <c r="A2" s="159" t="s">
        <v>329</v>
      </c>
      <c r="B2" s="159"/>
      <c r="C2" s="159"/>
      <c r="D2" s="159"/>
      <c r="E2" s="159"/>
    </row>
    <row r="3" spans="1:5" ht="12.75" customHeight="1" x14ac:dyDescent="0.25">
      <c r="A3" s="160" t="s">
        <v>167</v>
      </c>
      <c r="B3" s="160"/>
      <c r="C3" s="160"/>
      <c r="D3" s="160"/>
      <c r="E3" s="160"/>
    </row>
    <row r="4" spans="1:5" ht="12.75" customHeight="1" x14ac:dyDescent="0.25">
      <c r="A4" s="16"/>
      <c r="B4" s="10"/>
      <c r="C4" s="10"/>
      <c r="D4" s="10"/>
      <c r="E4" s="10"/>
    </row>
    <row r="5" spans="1:5" ht="12.75" customHeight="1" x14ac:dyDescent="0.25">
      <c r="A5" s="163" t="s">
        <v>330</v>
      </c>
      <c r="B5" s="163"/>
      <c r="C5" s="163"/>
      <c r="D5" s="163"/>
      <c r="E5" s="163"/>
    </row>
    <row r="6" spans="1:5" ht="12.75" customHeight="1" x14ac:dyDescent="0.25">
      <c r="A6" s="13"/>
      <c r="B6" s="10"/>
      <c r="C6" s="10"/>
      <c r="D6" s="10"/>
      <c r="E6" s="10"/>
    </row>
    <row r="7" spans="1:5" ht="12.75" customHeight="1" x14ac:dyDescent="0.25">
      <c r="A7" s="50" t="s">
        <v>331</v>
      </c>
      <c r="B7" s="12" t="s">
        <v>332</v>
      </c>
      <c r="C7" s="12" t="s">
        <v>333</v>
      </c>
      <c r="D7" s="12" t="s">
        <v>331</v>
      </c>
      <c r="E7" s="12" t="s">
        <v>334</v>
      </c>
    </row>
    <row r="8" spans="1:5" ht="12.75" customHeight="1" x14ac:dyDescent="0.25">
      <c r="A8" s="79" t="s">
        <v>335</v>
      </c>
      <c r="B8" s="15" t="s">
        <v>336</v>
      </c>
      <c r="C8" s="15" t="s">
        <v>337</v>
      </c>
      <c r="D8" s="15" t="s">
        <v>338</v>
      </c>
      <c r="E8" s="15" t="s">
        <v>339</v>
      </c>
    </row>
    <row r="9" spans="1:5" ht="12.75" customHeight="1" x14ac:dyDescent="0.25">
      <c r="A9" s="66"/>
      <c r="B9" s="51"/>
      <c r="C9" s="51"/>
      <c r="D9" s="12"/>
      <c r="E9" s="12"/>
    </row>
    <row r="10" spans="1:5" ht="12.75" customHeight="1" x14ac:dyDescent="0.25">
      <c r="A10" s="16">
        <v>1993</v>
      </c>
      <c r="B10" s="17">
        <v>84293</v>
      </c>
      <c r="C10" s="17">
        <v>30560</v>
      </c>
      <c r="D10" s="17">
        <v>30953</v>
      </c>
      <c r="E10" s="17">
        <v>22780</v>
      </c>
    </row>
    <row r="11" spans="1:5" ht="12.75" customHeight="1" x14ac:dyDescent="0.25">
      <c r="A11" s="16">
        <v>1994</v>
      </c>
      <c r="B11" s="17">
        <v>105048</v>
      </c>
      <c r="C11" s="17">
        <v>46415</v>
      </c>
      <c r="D11" s="17">
        <v>35043</v>
      </c>
      <c r="E11" s="17">
        <v>23590</v>
      </c>
    </row>
    <row r="12" spans="1:5" ht="12.75" customHeight="1" x14ac:dyDescent="0.25">
      <c r="A12" s="16">
        <v>1995</v>
      </c>
      <c r="B12" s="17">
        <v>64120</v>
      </c>
      <c r="C12" s="17">
        <v>18560</v>
      </c>
      <c r="D12" s="17">
        <v>24150</v>
      </c>
      <c r="E12" s="17">
        <v>21410</v>
      </c>
    </row>
    <row r="13" spans="1:5" ht="12.75" customHeight="1" x14ac:dyDescent="0.25">
      <c r="A13" s="16">
        <v>1996</v>
      </c>
      <c r="B13" s="17">
        <v>75510</v>
      </c>
      <c r="C13" s="17">
        <v>23360</v>
      </c>
      <c r="D13" s="17">
        <v>30360</v>
      </c>
      <c r="E13" s="17">
        <v>21790</v>
      </c>
    </row>
    <row r="14" spans="1:5" ht="12.75" customHeight="1" x14ac:dyDescent="0.25">
      <c r="A14" s="16">
        <v>1997</v>
      </c>
      <c r="B14" s="17">
        <v>98090</v>
      </c>
      <c r="C14" s="17">
        <v>40880</v>
      </c>
      <c r="D14" s="17">
        <v>37630</v>
      </c>
      <c r="E14" s="17">
        <v>19580</v>
      </c>
    </row>
    <row r="15" spans="1:5" ht="12.75" customHeight="1" x14ac:dyDescent="0.25">
      <c r="A15" s="16">
        <v>1998</v>
      </c>
      <c r="B15" s="17">
        <v>101386</v>
      </c>
      <c r="C15" s="17">
        <v>32958</v>
      </c>
      <c r="D15" s="17">
        <v>44834</v>
      </c>
      <c r="E15" s="17">
        <v>23595</v>
      </c>
    </row>
    <row r="16" spans="1:5" ht="12.75" customHeight="1" x14ac:dyDescent="0.25">
      <c r="A16" s="16">
        <v>1999</v>
      </c>
      <c r="B16" s="17">
        <v>83914</v>
      </c>
      <c r="C16" s="17">
        <v>32400</v>
      </c>
      <c r="D16" s="17">
        <v>32650</v>
      </c>
      <c r="E16" s="17">
        <v>18864</v>
      </c>
    </row>
    <row r="17" spans="1:5" ht="12.75" customHeight="1" x14ac:dyDescent="0.25">
      <c r="A17" s="16">
        <v>2000</v>
      </c>
      <c r="B17" s="17">
        <v>59883</v>
      </c>
      <c r="C17" s="17">
        <v>22794</v>
      </c>
      <c r="D17" s="17">
        <v>28107</v>
      </c>
      <c r="E17" s="17">
        <v>8982</v>
      </c>
    </row>
    <row r="18" spans="1:5" ht="12.75" customHeight="1" x14ac:dyDescent="0.25">
      <c r="A18" s="16">
        <v>2001</v>
      </c>
      <c r="B18" s="17">
        <v>109112</v>
      </c>
      <c r="C18" s="17">
        <v>65441</v>
      </c>
      <c r="D18" s="17">
        <v>27305</v>
      </c>
      <c r="E18" s="17">
        <v>16366</v>
      </c>
    </row>
    <row r="19" spans="1:5" ht="12.75" customHeight="1" x14ac:dyDescent="0.25">
      <c r="A19" s="16">
        <v>2002</v>
      </c>
      <c r="B19" s="17">
        <v>108687</v>
      </c>
      <c r="C19" s="17">
        <v>75855</v>
      </c>
      <c r="D19" s="17">
        <v>29751</v>
      </c>
      <c r="E19" s="17">
        <v>3081</v>
      </c>
    </row>
    <row r="20" spans="1:5" ht="12.75" customHeight="1" x14ac:dyDescent="0.25">
      <c r="A20" s="16">
        <v>2003</v>
      </c>
      <c r="B20" s="17">
        <v>135088</v>
      </c>
      <c r="C20" s="17">
        <v>125562</v>
      </c>
      <c r="D20" s="17">
        <v>4637</v>
      </c>
      <c r="E20" s="17">
        <v>4889</v>
      </c>
    </row>
    <row r="21" spans="1:5" ht="12.75" customHeight="1" x14ac:dyDescent="0.25">
      <c r="A21" s="16">
        <v>2004</v>
      </c>
      <c r="B21" s="17">
        <v>97156</v>
      </c>
      <c r="C21" s="17">
        <v>78862</v>
      </c>
      <c r="D21" s="17">
        <v>16033</v>
      </c>
      <c r="E21" s="17">
        <v>2261</v>
      </c>
    </row>
    <row r="22" spans="1:5" ht="12.75" customHeight="1" x14ac:dyDescent="0.25">
      <c r="A22" s="16">
        <v>2005</v>
      </c>
      <c r="B22" s="17">
        <v>104139</v>
      </c>
      <c r="C22" s="17">
        <v>84420</v>
      </c>
      <c r="D22" s="17">
        <v>16035</v>
      </c>
      <c r="E22" s="17">
        <v>3684</v>
      </c>
    </row>
    <row r="23" spans="1:5" ht="12.75" customHeight="1" x14ac:dyDescent="0.25">
      <c r="A23" s="16">
        <v>2006</v>
      </c>
      <c r="B23" s="17">
        <v>81253</v>
      </c>
      <c r="C23" s="17">
        <v>63702</v>
      </c>
      <c r="D23" s="17">
        <v>12848</v>
      </c>
      <c r="E23" s="17">
        <v>4703</v>
      </c>
    </row>
    <row r="24" spans="1:5" ht="12.75" customHeight="1" x14ac:dyDescent="0.25">
      <c r="A24" s="16">
        <v>2007</v>
      </c>
      <c r="B24" s="17">
        <v>78086</v>
      </c>
      <c r="C24" s="17">
        <v>62468</v>
      </c>
      <c r="D24" s="17">
        <v>15617</v>
      </c>
      <c r="E24" s="17">
        <v>109000</v>
      </c>
    </row>
    <row r="25" spans="1:5" ht="12.75" customHeight="1" x14ac:dyDescent="0.25">
      <c r="A25" s="16">
        <v>2008</v>
      </c>
      <c r="B25" s="17">
        <v>70627</v>
      </c>
      <c r="C25" s="17">
        <v>56501</v>
      </c>
      <c r="D25" s="17">
        <v>14125</v>
      </c>
      <c r="E25" s="17">
        <v>71142</v>
      </c>
    </row>
    <row r="26" spans="1:5" ht="12.75" customHeight="1" x14ac:dyDescent="0.25">
      <c r="A26" s="146">
        <v>2009</v>
      </c>
      <c r="B26" s="70">
        <v>195994</v>
      </c>
      <c r="C26" s="70">
        <v>45142</v>
      </c>
      <c r="D26" s="70">
        <v>12099</v>
      </c>
      <c r="E26" s="70">
        <v>138753</v>
      </c>
    </row>
    <row r="27" spans="1:5" ht="12.75" customHeight="1" x14ac:dyDescent="0.25">
      <c r="A27" s="146">
        <v>2010</v>
      </c>
      <c r="B27" s="103">
        <v>211204</v>
      </c>
      <c r="C27" s="103">
        <v>107590</v>
      </c>
      <c r="D27" s="103">
        <v>10541</v>
      </c>
      <c r="E27" s="103">
        <v>93073</v>
      </c>
    </row>
    <row r="28" spans="1:5" ht="12.75" customHeight="1" x14ac:dyDescent="0.25">
      <c r="A28" s="146">
        <v>2011</v>
      </c>
      <c r="B28" s="156">
        <v>165516</v>
      </c>
      <c r="C28" s="156">
        <v>74413</v>
      </c>
      <c r="D28" s="156">
        <v>6000</v>
      </c>
      <c r="E28" s="156">
        <v>85102</v>
      </c>
    </row>
    <row r="29" spans="1:5" ht="12.75" customHeight="1" x14ac:dyDescent="0.25">
      <c r="A29" s="146">
        <v>2012</v>
      </c>
      <c r="B29" s="156">
        <v>126083</v>
      </c>
      <c r="C29" s="156">
        <v>84863</v>
      </c>
      <c r="D29" s="156">
        <v>8039</v>
      </c>
      <c r="E29" s="156">
        <v>17090</v>
      </c>
    </row>
    <row r="30" spans="1:5" ht="12.75" customHeight="1" x14ac:dyDescent="0.25">
      <c r="A30" s="146">
        <v>2013</v>
      </c>
      <c r="B30" s="157">
        <f>50832+20708+3251</f>
        <v>74791</v>
      </c>
      <c r="C30" s="157">
        <f>(47154+3251+16039-5683)*83.33%</f>
        <v>50632.141299999996</v>
      </c>
      <c r="D30" s="157">
        <f>(47154+3251+16039-5683)*16.67%+5683</f>
        <v>15811.858700000001</v>
      </c>
      <c r="E30" s="157">
        <f t="shared" ref="E30:E35" si="0">B30-C30-D30</f>
        <v>8347.0000000000036</v>
      </c>
    </row>
    <row r="31" spans="1:5" ht="12.75" customHeight="1" x14ac:dyDescent="0.25">
      <c r="A31" s="146">
        <v>2014</v>
      </c>
      <c r="B31" s="157">
        <v>127709</v>
      </c>
      <c r="C31" s="157">
        <f>106308*83.33%</f>
        <v>88586.456399999995</v>
      </c>
      <c r="D31" s="157">
        <f>106308*16.67%+8104</f>
        <v>25825.543600000001</v>
      </c>
      <c r="E31" s="157">
        <f t="shared" si="0"/>
        <v>13297.000000000004</v>
      </c>
    </row>
    <row r="32" spans="1:5" ht="12.75" customHeight="1" x14ac:dyDescent="0.25">
      <c r="A32" s="146">
        <v>2015</v>
      </c>
      <c r="B32" s="157">
        <v>255965</v>
      </c>
      <c r="C32" s="157">
        <f>169149*83.33%</f>
        <v>140951.86169999998</v>
      </c>
      <c r="D32" s="157">
        <f>169149*16.67%+16272</f>
        <v>44469.138300000006</v>
      </c>
      <c r="E32" s="157">
        <f t="shared" si="0"/>
        <v>70544.000000000015</v>
      </c>
    </row>
    <row r="33" spans="1:7" ht="12.75" customHeight="1" x14ac:dyDescent="0.25">
      <c r="A33" s="146">
        <v>2016</v>
      </c>
      <c r="B33" s="157">
        <v>242542</v>
      </c>
      <c r="C33" s="157">
        <f>130698*83.33%</f>
        <v>108910.64339999999</v>
      </c>
      <c r="D33" s="157">
        <f>130698*16.67%+14267</f>
        <v>36054.356599999999</v>
      </c>
      <c r="E33" s="157">
        <f t="shared" si="0"/>
        <v>97577</v>
      </c>
    </row>
    <row r="34" spans="1:7" ht="12.75" customHeight="1" x14ac:dyDescent="0.25">
      <c r="A34" s="146">
        <v>2017</v>
      </c>
      <c r="B34" s="157">
        <v>145336</v>
      </c>
      <c r="C34" s="157">
        <f>94835*83.33%</f>
        <v>79026.005499999999</v>
      </c>
      <c r="D34" s="157">
        <f>94835*16.67%+1403</f>
        <v>17211.994500000001</v>
      </c>
      <c r="E34" s="157">
        <f t="shared" si="0"/>
        <v>49098</v>
      </c>
    </row>
    <row r="35" spans="1:7" ht="12.75" customHeight="1" x14ac:dyDescent="0.25">
      <c r="A35" s="146">
        <v>2018</v>
      </c>
      <c r="B35" s="157">
        <v>168001</v>
      </c>
      <c r="C35" s="157">
        <f>97619*83.33%</f>
        <v>81345.912699999986</v>
      </c>
      <c r="D35" s="157">
        <f>97619*16.67%+11960</f>
        <v>28233.087299999999</v>
      </c>
      <c r="E35" s="157">
        <f t="shared" si="0"/>
        <v>58422.000000000015</v>
      </c>
    </row>
    <row r="36" spans="1:7" ht="12.75" customHeight="1" x14ac:dyDescent="0.25">
      <c r="A36" s="16"/>
      <c r="B36" s="20"/>
      <c r="C36" s="20"/>
      <c r="D36" s="20"/>
      <c r="E36" s="20"/>
    </row>
    <row r="37" spans="1:7" ht="14.25" customHeight="1" x14ac:dyDescent="0.25">
      <c r="A37" s="166" t="s">
        <v>340</v>
      </c>
      <c r="B37" s="166"/>
      <c r="C37" s="166"/>
      <c r="D37" s="166"/>
      <c r="E37" s="166"/>
      <c r="F37" s="58"/>
    </row>
    <row r="38" spans="1:7" ht="14.25" customHeight="1" x14ac:dyDescent="0.25">
      <c r="A38" s="166" t="s">
        <v>341</v>
      </c>
      <c r="B38" s="166"/>
      <c r="C38" s="166"/>
      <c r="D38" s="166"/>
      <c r="E38" s="166"/>
      <c r="F38" s="58"/>
      <c r="G38" s="58"/>
    </row>
    <row r="39" spans="1:7" ht="12.75" customHeight="1" x14ac:dyDescent="0.25">
      <c r="A39" s="161" t="s">
        <v>342</v>
      </c>
      <c r="B39" s="161"/>
      <c r="C39" s="161"/>
      <c r="D39" s="161"/>
      <c r="E39" s="161"/>
      <c r="F39" s="10"/>
    </row>
    <row r="40" spans="1:7" ht="14.25" customHeight="1" x14ac:dyDescent="0.25">
      <c r="A40" s="166" t="s">
        <v>343</v>
      </c>
      <c r="B40" s="166"/>
      <c r="C40" s="166"/>
      <c r="D40" s="166"/>
      <c r="E40" s="166"/>
      <c r="F40" s="59"/>
    </row>
    <row r="41" spans="1:7" ht="12.75" customHeight="1" x14ac:dyDescent="0.25">
      <c r="A41" s="161" t="s">
        <v>344</v>
      </c>
      <c r="B41" s="161"/>
      <c r="C41" s="161"/>
      <c r="D41" s="161"/>
      <c r="E41" s="161"/>
      <c r="F41" s="59"/>
    </row>
    <row r="42" spans="1:7" ht="14.25" customHeight="1" x14ac:dyDescent="0.25">
      <c r="A42" s="166" t="s">
        <v>345</v>
      </c>
      <c r="B42" s="166"/>
      <c r="C42" s="166"/>
      <c r="D42" s="166"/>
      <c r="E42" s="166"/>
      <c r="F42" s="59"/>
    </row>
    <row r="43" spans="1:7" ht="12.75" customHeight="1" x14ac:dyDescent="0.25">
      <c r="A43" s="166"/>
      <c r="B43" s="166"/>
      <c r="C43" s="166"/>
      <c r="D43" s="166"/>
      <c r="E43" s="166"/>
      <c r="F43" s="59"/>
    </row>
    <row r="44" spans="1:7" ht="12.75" customHeight="1" x14ac:dyDescent="0.25">
      <c r="A44" s="161" t="s">
        <v>346</v>
      </c>
      <c r="B44" s="161"/>
      <c r="C44" s="161"/>
      <c r="D44" s="161"/>
      <c r="E44" s="161"/>
      <c r="F44" s="59"/>
    </row>
    <row r="45" spans="1:7" ht="12.75" customHeight="1" x14ac:dyDescent="0.25">
      <c r="A45" s="161" t="s">
        <v>347</v>
      </c>
      <c r="B45" s="161"/>
      <c r="C45" s="161"/>
      <c r="D45" s="161"/>
      <c r="E45" s="161"/>
      <c r="F45" s="59"/>
    </row>
    <row r="46" spans="1:7" x14ac:dyDescent="0.25">
      <c r="A46" s="161"/>
      <c r="B46" s="161"/>
      <c r="C46" s="161"/>
      <c r="D46" s="161"/>
      <c r="E46" s="161"/>
      <c r="F46" s="59"/>
    </row>
    <row r="47" spans="1:7" ht="14.25" customHeight="1" x14ac:dyDescent="0.25">
      <c r="A47" s="161" t="s">
        <v>348</v>
      </c>
      <c r="B47" s="161"/>
      <c r="C47" s="161"/>
      <c r="D47" s="161"/>
      <c r="E47" s="161"/>
      <c r="F47" s="59"/>
    </row>
  </sheetData>
  <mergeCells count="15">
    <mergeCell ref="A38:E38"/>
    <mergeCell ref="A1:E1"/>
    <mergeCell ref="A2:E2"/>
    <mergeCell ref="A3:E3"/>
    <mergeCell ref="A5:E5"/>
    <mergeCell ref="A37:E37"/>
    <mergeCell ref="A45:E45"/>
    <mergeCell ref="A46:E46"/>
    <mergeCell ref="A47:E47"/>
    <mergeCell ref="A39:E39"/>
    <mergeCell ref="A40:E40"/>
    <mergeCell ref="A41:E41"/>
    <mergeCell ref="A42:E42"/>
    <mergeCell ref="A43:E43"/>
    <mergeCell ref="A44:E44"/>
  </mergeCells>
  <printOptions horizontalCentered="1"/>
  <pageMargins left="0.5" right="0.5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1"/>
  <sheetViews>
    <sheetView showGridLines="0" workbookViewId="0">
      <selection sqref="A1:H1"/>
    </sheetView>
  </sheetViews>
  <sheetFormatPr defaultColWidth="9.28515625" defaultRowHeight="13.2" x14ac:dyDescent="0.25"/>
  <cols>
    <col min="1" max="1" width="10.7109375" style="3" customWidth="1"/>
    <col min="2" max="7" width="15.7109375" style="3" customWidth="1"/>
    <col min="8" max="8" width="16.42578125" style="3" customWidth="1"/>
    <col min="9" max="9" width="2.85546875" style="3" customWidth="1"/>
    <col min="10" max="16384" width="9.28515625" style="3"/>
  </cols>
  <sheetData>
    <row r="1" spans="1:8" x14ac:dyDescent="0.25">
      <c r="A1" s="159" t="s">
        <v>29</v>
      </c>
      <c r="B1" s="159"/>
      <c r="C1" s="159"/>
      <c r="D1" s="159"/>
      <c r="E1" s="159"/>
      <c r="F1" s="159"/>
      <c r="G1" s="159"/>
      <c r="H1" s="159"/>
    </row>
    <row r="2" spans="1:8" x14ac:dyDescent="0.25">
      <c r="A2" s="160" t="s">
        <v>30</v>
      </c>
      <c r="B2" s="160"/>
      <c r="C2" s="160"/>
      <c r="D2" s="160"/>
      <c r="E2" s="160"/>
      <c r="F2" s="160"/>
      <c r="G2" s="160"/>
      <c r="H2" s="16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5.6" x14ac:dyDescent="0.25">
      <c r="A4" s="11" t="s">
        <v>31</v>
      </c>
      <c r="B4" s="12" t="s">
        <v>32</v>
      </c>
      <c r="C4" s="13"/>
      <c r="D4" s="12" t="s">
        <v>33</v>
      </c>
      <c r="E4" s="13"/>
      <c r="F4" s="13"/>
      <c r="G4" s="12" t="s">
        <v>34</v>
      </c>
      <c r="H4" s="13"/>
    </row>
    <row r="5" spans="1:8" x14ac:dyDescent="0.25">
      <c r="A5" s="14" t="s">
        <v>35</v>
      </c>
      <c r="B5" s="15" t="s">
        <v>36</v>
      </c>
      <c r="C5" s="15" t="s">
        <v>37</v>
      </c>
      <c r="D5" s="15" t="s">
        <v>38</v>
      </c>
      <c r="E5" s="15" t="s">
        <v>39</v>
      </c>
      <c r="F5" s="15" t="s">
        <v>40</v>
      </c>
      <c r="G5" s="15" t="s">
        <v>41</v>
      </c>
      <c r="H5" s="15" t="s">
        <v>42</v>
      </c>
    </row>
    <row r="6" spans="1:8" x14ac:dyDescent="0.25">
      <c r="A6" s="10"/>
      <c r="B6" s="13"/>
      <c r="C6" s="13"/>
      <c r="D6" s="13"/>
      <c r="E6" s="13"/>
      <c r="F6" s="13"/>
      <c r="G6" s="13"/>
      <c r="H6" s="13"/>
    </row>
    <row r="7" spans="1:8" x14ac:dyDescent="0.25">
      <c r="A7" s="16">
        <v>1988</v>
      </c>
      <c r="B7" s="17">
        <v>87252</v>
      </c>
      <c r="C7" s="17">
        <v>50844</v>
      </c>
      <c r="D7" s="17">
        <v>53163</v>
      </c>
      <c r="E7" s="17">
        <v>112228</v>
      </c>
      <c r="F7" s="17">
        <v>18086</v>
      </c>
      <c r="G7" s="17">
        <v>22996</v>
      </c>
      <c r="H7" s="17">
        <v>20032</v>
      </c>
    </row>
    <row r="8" spans="1:8" x14ac:dyDescent="0.25">
      <c r="A8" s="16">
        <v>1989</v>
      </c>
      <c r="B8" s="17">
        <v>86704</v>
      </c>
      <c r="C8" s="17">
        <v>49615</v>
      </c>
      <c r="D8" s="17">
        <v>55832</v>
      </c>
      <c r="E8" s="17">
        <v>108082</v>
      </c>
      <c r="F8" s="17">
        <v>16956</v>
      </c>
      <c r="G8" s="17">
        <v>34919</v>
      </c>
      <c r="H8" s="17">
        <v>17280</v>
      </c>
    </row>
    <row r="9" spans="1:8" x14ac:dyDescent="0.25">
      <c r="A9" s="16">
        <v>1990</v>
      </c>
      <c r="B9" s="17">
        <v>86647</v>
      </c>
      <c r="C9" s="17">
        <v>49195</v>
      </c>
      <c r="D9" s="17">
        <v>57973</v>
      </c>
      <c r="E9" s="17">
        <v>103301</v>
      </c>
      <c r="F9" s="17">
        <v>15293</v>
      </c>
      <c r="G9" s="17">
        <v>36462</v>
      </c>
      <c r="H9" s="17">
        <v>20793</v>
      </c>
    </row>
    <row r="10" spans="1:8" x14ac:dyDescent="0.25">
      <c r="A10" s="16">
        <v>1991</v>
      </c>
      <c r="B10" s="17">
        <v>86386</v>
      </c>
      <c r="C10" s="17">
        <v>48675</v>
      </c>
      <c r="D10" s="17">
        <v>60375</v>
      </c>
      <c r="E10" s="17">
        <v>100970</v>
      </c>
      <c r="F10" s="17">
        <v>14062</v>
      </c>
      <c r="G10" s="17">
        <v>39358</v>
      </c>
      <c r="H10" s="17">
        <v>20414</v>
      </c>
    </row>
    <row r="11" spans="1:8" x14ac:dyDescent="0.25">
      <c r="A11" s="16">
        <v>1992</v>
      </c>
      <c r="B11" s="17">
        <v>85581</v>
      </c>
      <c r="C11" s="17">
        <v>47813</v>
      </c>
      <c r="D11" s="17">
        <v>62416</v>
      </c>
      <c r="E11" s="17">
        <v>98110</v>
      </c>
      <c r="F11" s="17">
        <v>12805</v>
      </c>
      <c r="G11" s="17">
        <v>40775</v>
      </c>
      <c r="H11" s="17">
        <v>23660</v>
      </c>
    </row>
    <row r="12" spans="1:8" x14ac:dyDescent="0.25">
      <c r="A12" s="16">
        <v>1993</v>
      </c>
      <c r="B12" s="17">
        <v>85420</v>
      </c>
      <c r="C12" s="17">
        <v>46858</v>
      </c>
      <c r="D12" s="17">
        <v>64813</v>
      </c>
      <c r="E12" s="17">
        <v>96539</v>
      </c>
      <c r="F12" s="17">
        <v>11427</v>
      </c>
      <c r="G12" s="17">
        <v>40271</v>
      </c>
      <c r="H12" s="17">
        <v>22521</v>
      </c>
    </row>
    <row r="13" spans="1:8" x14ac:dyDescent="0.25">
      <c r="A13" s="16">
        <v>1994</v>
      </c>
      <c r="B13" s="17">
        <v>85685</v>
      </c>
      <c r="C13" s="17">
        <v>45832</v>
      </c>
      <c r="D13" s="17">
        <v>67143</v>
      </c>
      <c r="E13" s="17">
        <v>96987</v>
      </c>
      <c r="F13" s="17">
        <v>10768</v>
      </c>
      <c r="G13" s="17">
        <v>40778</v>
      </c>
      <c r="H13" s="17">
        <v>27895</v>
      </c>
    </row>
    <row r="14" spans="1:8" x14ac:dyDescent="0.25">
      <c r="A14" s="16">
        <v>1995</v>
      </c>
      <c r="B14" s="17">
        <v>84590</v>
      </c>
      <c r="C14" s="17">
        <v>44025</v>
      </c>
      <c r="D14" s="17">
        <v>68112</v>
      </c>
      <c r="E14" s="17">
        <v>95047</v>
      </c>
      <c r="F14" s="17">
        <v>10070</v>
      </c>
      <c r="G14" s="17">
        <v>40654</v>
      </c>
      <c r="H14" s="17">
        <v>24558</v>
      </c>
    </row>
    <row r="15" spans="1:8" x14ac:dyDescent="0.25">
      <c r="A15" s="16">
        <v>1996</v>
      </c>
      <c r="B15" s="17">
        <v>82818</v>
      </c>
      <c r="C15" s="17">
        <v>41425</v>
      </c>
      <c r="D15" s="17">
        <v>67740</v>
      </c>
      <c r="E15" s="17">
        <v>94285</v>
      </c>
      <c r="F15" s="17">
        <v>9429</v>
      </c>
      <c r="G15" s="17">
        <v>40957</v>
      </c>
      <c r="H15" s="17">
        <v>31055</v>
      </c>
    </row>
    <row r="16" spans="1:8" x14ac:dyDescent="0.25">
      <c r="A16" s="16">
        <v>1997</v>
      </c>
      <c r="B16" s="17">
        <v>82480</v>
      </c>
      <c r="C16" s="17">
        <v>38911</v>
      </c>
      <c r="D16" s="17">
        <v>68029</v>
      </c>
      <c r="E16" s="17">
        <v>95212</v>
      </c>
      <c r="F16" s="17">
        <v>8608</v>
      </c>
      <c r="G16" s="17">
        <v>42372</v>
      </c>
      <c r="H16" s="17">
        <v>27833</v>
      </c>
    </row>
    <row r="17" spans="1:8" x14ac:dyDescent="0.25">
      <c r="A17" s="16">
        <v>1998</v>
      </c>
      <c r="B17" s="17">
        <v>83654</v>
      </c>
      <c r="C17" s="17">
        <v>37835</v>
      </c>
      <c r="D17" s="17">
        <v>69213</v>
      </c>
      <c r="E17" s="17">
        <v>97454</v>
      </c>
      <c r="F17" s="17">
        <v>8153</v>
      </c>
      <c r="G17" s="17">
        <v>45956</v>
      </c>
      <c r="H17" s="17">
        <v>32247</v>
      </c>
    </row>
    <row r="18" spans="1:8" x14ac:dyDescent="0.25">
      <c r="A18" s="16">
        <v>1999</v>
      </c>
      <c r="B18" s="17">
        <v>82586</v>
      </c>
      <c r="C18" s="17">
        <v>36175</v>
      </c>
      <c r="D18" s="17">
        <v>65223</v>
      </c>
      <c r="E18" s="17">
        <v>97990</v>
      </c>
      <c r="F18" s="17">
        <v>7775</v>
      </c>
      <c r="G18" s="17">
        <v>51043</v>
      </c>
      <c r="H18" s="17">
        <v>31532</v>
      </c>
    </row>
    <row r="19" spans="1:8" x14ac:dyDescent="0.25">
      <c r="A19" s="16">
        <v>2000</v>
      </c>
      <c r="B19" s="17">
        <v>95447</v>
      </c>
      <c r="C19" s="17">
        <v>37695</v>
      </c>
      <c r="D19" s="17">
        <v>85850</v>
      </c>
      <c r="E19" s="17">
        <v>114624</v>
      </c>
      <c r="F19" s="17">
        <v>7713</v>
      </c>
      <c r="G19" s="17">
        <v>61308</v>
      </c>
      <c r="H19" s="17">
        <v>37703</v>
      </c>
    </row>
    <row r="20" spans="1:8" x14ac:dyDescent="0.25">
      <c r="A20" s="16">
        <v>2001</v>
      </c>
      <c r="B20" s="17">
        <v>104358</v>
      </c>
      <c r="C20" s="17">
        <v>36101</v>
      </c>
      <c r="D20" s="17">
        <v>80207</v>
      </c>
      <c r="E20" s="17">
        <v>120288</v>
      </c>
      <c r="F20" s="17">
        <v>7752</v>
      </c>
      <c r="G20" s="17">
        <v>70144</v>
      </c>
      <c r="H20" s="17">
        <v>38140</v>
      </c>
    </row>
    <row r="21" spans="1:8" x14ac:dyDescent="0.25">
      <c r="A21" s="16">
        <v>2002</v>
      </c>
      <c r="B21" s="17">
        <v>107819</v>
      </c>
      <c r="C21" s="17">
        <v>35858</v>
      </c>
      <c r="D21" s="17">
        <v>81603</v>
      </c>
      <c r="E21" s="17">
        <v>127653</v>
      </c>
      <c r="F21" s="17">
        <v>7791</v>
      </c>
      <c r="G21" s="17">
        <v>80252</v>
      </c>
      <c r="H21" s="17">
        <v>33848</v>
      </c>
    </row>
    <row r="22" spans="1:8" x14ac:dyDescent="0.25">
      <c r="A22" s="16">
        <v>2003</v>
      </c>
      <c r="B22" s="17">
        <v>106993</v>
      </c>
      <c r="C22" s="17">
        <v>34711</v>
      </c>
      <c r="D22" s="17">
        <v>83370</v>
      </c>
      <c r="E22" s="17">
        <v>140416</v>
      </c>
      <c r="F22" s="17">
        <v>6837</v>
      </c>
      <c r="G22" s="17">
        <v>88880</v>
      </c>
      <c r="H22" s="17">
        <v>38346</v>
      </c>
    </row>
    <row r="23" spans="1:8" x14ac:dyDescent="0.25">
      <c r="A23" s="16">
        <v>2004</v>
      </c>
      <c r="B23" s="17">
        <v>110642</v>
      </c>
      <c r="C23" s="17">
        <v>33565</v>
      </c>
      <c r="D23" s="17">
        <v>84289</v>
      </c>
      <c r="E23" s="17">
        <v>157215</v>
      </c>
      <c r="F23" s="17">
        <v>7612</v>
      </c>
      <c r="G23" s="17">
        <v>99236</v>
      </c>
      <c r="H23" s="17">
        <v>30833</v>
      </c>
    </row>
    <row r="24" spans="1:8" x14ac:dyDescent="0.25">
      <c r="A24" s="16">
        <v>2005</v>
      </c>
      <c r="B24" s="17">
        <v>112356</v>
      </c>
      <c r="C24" s="17">
        <v>31983</v>
      </c>
      <c r="D24" s="17">
        <v>82136</v>
      </c>
      <c r="E24" s="17">
        <v>172244</v>
      </c>
      <c r="F24" s="17">
        <v>8046</v>
      </c>
      <c r="G24" s="17">
        <v>99392</v>
      </c>
      <c r="H24" s="17">
        <v>35638</v>
      </c>
    </row>
    <row r="25" spans="1:8" x14ac:dyDescent="0.25">
      <c r="A25" s="16">
        <v>2006</v>
      </c>
      <c r="B25" s="17">
        <v>114949</v>
      </c>
      <c r="C25" s="17">
        <v>31174</v>
      </c>
      <c r="D25" s="17">
        <v>75660</v>
      </c>
      <c r="E25" s="17">
        <v>189596</v>
      </c>
      <c r="F25" s="17">
        <v>8862</v>
      </c>
      <c r="G25" s="17">
        <v>104956</v>
      </c>
      <c r="H25" s="17">
        <v>36122</v>
      </c>
    </row>
    <row r="26" spans="1:8" x14ac:dyDescent="0.25">
      <c r="A26" s="16">
        <v>2007</v>
      </c>
      <c r="B26" s="18">
        <v>117990</v>
      </c>
      <c r="C26" s="18">
        <v>30090</v>
      </c>
      <c r="D26" s="18">
        <v>75155</v>
      </c>
      <c r="E26" s="18">
        <v>203935</v>
      </c>
      <c r="F26" s="18">
        <v>8986</v>
      </c>
      <c r="G26" s="18">
        <v>109690</v>
      </c>
      <c r="H26" s="18">
        <v>35362</v>
      </c>
    </row>
    <row r="27" spans="1:8" x14ac:dyDescent="0.25">
      <c r="A27" s="16">
        <v>2008</v>
      </c>
      <c r="B27" s="18">
        <v>116725</v>
      </c>
      <c r="C27" s="18">
        <v>28520</v>
      </c>
      <c r="D27" s="18">
        <v>69626</v>
      </c>
      <c r="E27" s="18">
        <v>227371</v>
      </c>
      <c r="F27" s="18">
        <v>10827</v>
      </c>
      <c r="G27" s="18">
        <v>106473</v>
      </c>
      <c r="H27" s="18">
        <v>32199</v>
      </c>
    </row>
    <row r="28" spans="1:8" x14ac:dyDescent="0.25">
      <c r="A28" s="16">
        <v>2009</v>
      </c>
      <c r="B28" s="18">
        <v>117391</v>
      </c>
      <c r="C28" s="18">
        <v>28105</v>
      </c>
      <c r="D28" s="18">
        <v>70533</v>
      </c>
      <c r="E28" s="18">
        <v>224596</v>
      </c>
      <c r="F28" s="18">
        <v>9818</v>
      </c>
      <c r="G28" s="18">
        <v>100290</v>
      </c>
      <c r="H28" s="18">
        <v>31606</v>
      </c>
    </row>
    <row r="29" spans="1:8" x14ac:dyDescent="0.25">
      <c r="A29" s="16">
        <v>2010</v>
      </c>
      <c r="B29" s="18">
        <v>118361</v>
      </c>
      <c r="C29" s="18">
        <v>27157</v>
      </c>
      <c r="D29" s="18">
        <v>69327</v>
      </c>
      <c r="E29" s="18">
        <v>224870</v>
      </c>
      <c r="F29" s="18">
        <v>9343</v>
      </c>
      <c r="G29" s="18">
        <v>94053</v>
      </c>
      <c r="H29" s="18">
        <v>31374</v>
      </c>
    </row>
    <row r="30" spans="1:8" x14ac:dyDescent="0.25">
      <c r="A30" s="16">
        <v>2011</v>
      </c>
      <c r="B30" s="17">
        <v>119166</v>
      </c>
      <c r="C30" s="17">
        <v>26118</v>
      </c>
      <c r="D30" s="17">
        <v>66962</v>
      </c>
      <c r="E30" s="17">
        <v>230216</v>
      </c>
      <c r="F30" s="17">
        <v>9529</v>
      </c>
      <c r="G30" s="17">
        <v>88184</v>
      </c>
      <c r="H30" s="17">
        <v>26592</v>
      </c>
    </row>
    <row r="31" spans="1:8" x14ac:dyDescent="0.25">
      <c r="A31" s="16">
        <v>2012</v>
      </c>
      <c r="B31" s="17">
        <v>119101</v>
      </c>
      <c r="C31" s="17">
        <v>24884</v>
      </c>
      <c r="D31" s="17">
        <v>64853</v>
      </c>
      <c r="E31" s="17">
        <v>228493</v>
      </c>
      <c r="F31" s="17">
        <v>9406</v>
      </c>
      <c r="G31" s="17">
        <v>83401</v>
      </c>
      <c r="H31" s="17">
        <v>29283</v>
      </c>
    </row>
    <row r="32" spans="1:8" x14ac:dyDescent="0.25">
      <c r="A32" s="16">
        <v>2013</v>
      </c>
      <c r="B32" s="19">
        <v>122780</v>
      </c>
      <c r="C32" s="19">
        <v>24365</v>
      </c>
      <c r="D32" s="19">
        <v>65137</v>
      </c>
      <c r="E32" s="19">
        <v>227066</v>
      </c>
      <c r="F32" s="19">
        <v>9066</v>
      </c>
      <c r="G32" s="19">
        <v>82141</v>
      </c>
      <c r="H32" s="19">
        <v>23851</v>
      </c>
    </row>
    <row r="33" spans="1:8" x14ac:dyDescent="0.25">
      <c r="A33" s="16">
        <v>2014</v>
      </c>
      <c r="B33" s="19">
        <v>128311</v>
      </c>
      <c r="C33" s="19">
        <v>23841</v>
      </c>
      <c r="D33" s="19">
        <v>66105</v>
      </c>
      <c r="E33" s="19">
        <v>231411</v>
      </c>
      <c r="F33" s="19">
        <v>9019</v>
      </c>
      <c r="G33" s="19">
        <v>83389</v>
      </c>
      <c r="H33" s="19">
        <v>23294</v>
      </c>
    </row>
    <row r="34" spans="1:8" x14ac:dyDescent="0.25">
      <c r="A34" s="16">
        <v>2015</v>
      </c>
      <c r="B34" s="19">
        <v>137583</v>
      </c>
      <c r="C34" s="19">
        <v>23673</v>
      </c>
      <c r="D34" s="19">
        <v>68249</v>
      </c>
      <c r="E34" s="19">
        <v>239139</v>
      </c>
      <c r="F34" s="19">
        <v>8973</v>
      </c>
      <c r="G34" s="19">
        <v>83337</v>
      </c>
      <c r="H34" s="19">
        <v>23292</v>
      </c>
    </row>
    <row r="35" spans="1:8" x14ac:dyDescent="0.25">
      <c r="A35" s="16">
        <v>2016</v>
      </c>
      <c r="B35" s="19">
        <v>146892</v>
      </c>
      <c r="C35" s="19">
        <v>23222</v>
      </c>
      <c r="D35" s="19">
        <v>69730</v>
      </c>
      <c r="E35" s="19">
        <v>237115</v>
      </c>
      <c r="F35" s="19">
        <v>8402</v>
      </c>
      <c r="G35" s="19">
        <v>87034</v>
      </c>
      <c r="H35" s="19">
        <v>24532</v>
      </c>
    </row>
    <row r="36" spans="1:8" x14ac:dyDescent="0.25">
      <c r="A36" s="16">
        <v>2017</v>
      </c>
      <c r="B36" s="19">
        <v>144838</v>
      </c>
      <c r="C36" s="19">
        <v>20953</v>
      </c>
      <c r="D36" s="19">
        <v>64463</v>
      </c>
      <c r="E36" s="19">
        <v>218086</v>
      </c>
      <c r="F36" s="19">
        <v>7217</v>
      </c>
      <c r="G36" s="19">
        <v>82984</v>
      </c>
      <c r="H36" s="19">
        <v>21032</v>
      </c>
    </row>
    <row r="37" spans="1:8" x14ac:dyDescent="0.25">
      <c r="A37" s="16">
        <v>2018</v>
      </c>
      <c r="B37" s="19">
        <v>162046</v>
      </c>
      <c r="C37" s="19">
        <v>21635</v>
      </c>
      <c r="D37" s="19">
        <v>68789</v>
      </c>
      <c r="E37" s="19">
        <v>235249</v>
      </c>
      <c r="F37" s="19">
        <v>7137</v>
      </c>
      <c r="G37" s="19">
        <v>92291</v>
      </c>
      <c r="H37" s="19">
        <v>22935</v>
      </c>
    </row>
    <row r="38" spans="1:8" x14ac:dyDescent="0.25">
      <c r="A38" s="16"/>
      <c r="B38" s="19"/>
      <c r="C38" s="19"/>
      <c r="D38" s="19"/>
      <c r="E38" s="19"/>
      <c r="F38" s="19"/>
      <c r="G38" s="19"/>
      <c r="H38" s="19"/>
    </row>
    <row r="39" spans="1:8" ht="15.6" x14ac:dyDescent="0.25">
      <c r="A39" s="161" t="s">
        <v>43</v>
      </c>
      <c r="B39" s="161"/>
      <c r="C39" s="161"/>
      <c r="D39" s="161"/>
      <c r="E39" s="161"/>
      <c r="F39" s="161"/>
      <c r="G39" s="161"/>
      <c r="H39" s="161"/>
    </row>
    <row r="40" spans="1:8" x14ac:dyDescent="0.25">
      <c r="A40" s="16"/>
      <c r="B40" s="20"/>
      <c r="C40" s="20"/>
      <c r="D40" s="20"/>
      <c r="E40" s="20"/>
      <c r="F40" s="20"/>
      <c r="G40" s="20"/>
      <c r="H40" s="20"/>
    </row>
    <row r="41" spans="1:8" x14ac:dyDescent="0.25">
      <c r="A41" s="161" t="s">
        <v>44</v>
      </c>
      <c r="B41" s="161"/>
      <c r="C41" s="10"/>
      <c r="D41" s="10"/>
      <c r="E41" s="10"/>
      <c r="F41" s="10"/>
      <c r="G41" s="10"/>
      <c r="H41" s="10"/>
    </row>
  </sheetData>
  <mergeCells count="4">
    <mergeCell ref="A1:H1"/>
    <mergeCell ref="A2:H2"/>
    <mergeCell ref="A39:H39"/>
    <mergeCell ref="A41:B41"/>
  </mergeCells>
  <printOptions horizontalCentered="1"/>
  <pageMargins left="0.5" right="0.5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9"/>
  <sheetViews>
    <sheetView showGridLines="0" workbookViewId="0">
      <selection sqref="A1:J1"/>
    </sheetView>
  </sheetViews>
  <sheetFormatPr defaultColWidth="9.28515625" defaultRowHeight="13.2" x14ac:dyDescent="0.25"/>
  <cols>
    <col min="1" max="1" width="39.85546875" style="3" customWidth="1"/>
    <col min="2" max="9" width="13.42578125" style="3" customWidth="1"/>
    <col min="10" max="10" width="2.85546875" style="3" customWidth="1"/>
    <col min="11" max="12" width="9.28515625" style="3" customWidth="1"/>
    <col min="13" max="16384" width="9.28515625" style="3"/>
  </cols>
  <sheetData>
    <row r="1" spans="1:10" x14ac:dyDescent="0.25">
      <c r="A1" s="159" t="s">
        <v>45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x14ac:dyDescent="0.25">
      <c r="A2" s="160" t="s">
        <v>46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5">
      <c r="A3" s="161"/>
      <c r="B3" s="161"/>
      <c r="C3" s="161"/>
      <c r="D3" s="161"/>
      <c r="E3" s="161"/>
      <c r="F3" s="161"/>
      <c r="G3" s="161"/>
      <c r="H3" s="161"/>
    </row>
    <row r="4" spans="1:10" ht="12.75" customHeight="1" x14ac:dyDescent="0.25">
      <c r="A4" s="163" t="s">
        <v>47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3.2" customHeight="1" x14ac:dyDescent="0.25">
      <c r="A5" s="164"/>
      <c r="B5" s="164"/>
      <c r="C5" s="164"/>
      <c r="D5" s="164"/>
      <c r="E5" s="164"/>
      <c r="F5" s="164"/>
      <c r="G5" s="164"/>
      <c r="H5" s="164"/>
    </row>
    <row r="6" spans="1:10" ht="15.6" x14ac:dyDescent="0.25">
      <c r="A6" s="21" t="s">
        <v>48</v>
      </c>
      <c r="B6" s="22">
        <v>2011</v>
      </c>
      <c r="C6" s="22">
        <v>2012</v>
      </c>
      <c r="D6" s="22">
        <v>2013</v>
      </c>
      <c r="E6" s="23" t="s">
        <v>49</v>
      </c>
      <c r="F6" s="22">
        <v>2015</v>
      </c>
      <c r="G6" s="23">
        <v>2016</v>
      </c>
      <c r="H6" s="22">
        <v>2017</v>
      </c>
      <c r="I6" s="23">
        <v>2018</v>
      </c>
    </row>
    <row r="7" spans="1:10" ht="13.2" customHeight="1" x14ac:dyDescent="0.25">
      <c r="A7" s="24"/>
      <c r="B7" s="25"/>
      <c r="C7" s="26"/>
      <c r="D7" s="25"/>
      <c r="E7" s="26"/>
      <c r="F7" s="25"/>
      <c r="G7" s="26"/>
      <c r="H7" s="25"/>
      <c r="I7" s="26"/>
    </row>
    <row r="8" spans="1:10" ht="15.6" x14ac:dyDescent="0.25">
      <c r="A8" s="27" t="s">
        <v>50</v>
      </c>
      <c r="B8" s="28">
        <v>2766629</v>
      </c>
      <c r="C8" s="29">
        <v>3113777</v>
      </c>
      <c r="D8" s="30">
        <v>2814830</v>
      </c>
      <c r="E8" s="30">
        <v>3456156</v>
      </c>
      <c r="F8" s="31">
        <v>3724497</v>
      </c>
      <c r="G8" s="32">
        <v>4763161</v>
      </c>
      <c r="H8" s="31">
        <v>3711341</v>
      </c>
      <c r="I8" s="32">
        <v>4039449</v>
      </c>
    </row>
    <row r="9" spans="1:10" x14ac:dyDescent="0.25">
      <c r="A9" s="27" t="s">
        <v>51</v>
      </c>
      <c r="B9" s="28">
        <v>1439246</v>
      </c>
      <c r="C9" s="29">
        <v>2239079</v>
      </c>
      <c r="D9" s="30">
        <v>2447072</v>
      </c>
      <c r="E9" s="30">
        <v>2616173</v>
      </c>
      <c r="F9" s="31">
        <v>2639884</v>
      </c>
      <c r="G9" s="31">
        <v>2865121</v>
      </c>
      <c r="H9" s="31">
        <v>3095324</v>
      </c>
      <c r="I9" s="31">
        <v>3205645</v>
      </c>
    </row>
    <row r="10" spans="1:10" ht="15.6" x14ac:dyDescent="0.25">
      <c r="A10" s="27" t="s">
        <v>52</v>
      </c>
      <c r="B10" s="28">
        <v>2207587</v>
      </c>
      <c r="C10" s="29">
        <v>2826749</v>
      </c>
      <c r="D10" s="30">
        <v>3179697</v>
      </c>
      <c r="E10" s="30">
        <v>2724851</v>
      </c>
      <c r="F10" s="31">
        <v>2168599</v>
      </c>
      <c r="G10" s="32">
        <v>2896005</v>
      </c>
      <c r="H10" s="31">
        <v>2921915</v>
      </c>
      <c r="I10" s="32">
        <v>2536379</v>
      </c>
    </row>
    <row r="11" spans="1:10" ht="15.6" x14ac:dyDescent="0.25">
      <c r="A11" s="27" t="s">
        <v>53</v>
      </c>
      <c r="B11" s="29">
        <v>1098663</v>
      </c>
      <c r="C11" s="29">
        <v>1325442</v>
      </c>
      <c r="D11" s="30">
        <v>1294900</v>
      </c>
      <c r="E11" s="30">
        <v>1428011</v>
      </c>
      <c r="F11" s="31">
        <v>1529208</v>
      </c>
      <c r="G11" s="31">
        <v>1615829</v>
      </c>
      <c r="H11" s="31">
        <v>1648048</v>
      </c>
      <c r="I11" s="31">
        <v>1680950</v>
      </c>
    </row>
    <row r="12" spans="1:10" ht="15.6" x14ac:dyDescent="0.25">
      <c r="A12" s="27" t="s">
        <v>54</v>
      </c>
      <c r="B12" s="29">
        <v>2832603</v>
      </c>
      <c r="C12" s="29">
        <v>2232650</v>
      </c>
      <c r="D12" s="30">
        <v>2023203</v>
      </c>
      <c r="E12" s="30">
        <v>957028</v>
      </c>
      <c r="F12" s="31">
        <v>996415</v>
      </c>
      <c r="G12" s="31">
        <v>868810</v>
      </c>
      <c r="H12" s="31">
        <v>1202311</v>
      </c>
      <c r="I12" s="31">
        <v>1648573</v>
      </c>
    </row>
    <row r="13" spans="1:10" ht="15.6" x14ac:dyDescent="0.25">
      <c r="A13" s="27" t="s">
        <v>55</v>
      </c>
      <c r="B13" s="28">
        <v>2852255</v>
      </c>
      <c r="C13" s="29">
        <v>2849625</v>
      </c>
      <c r="D13" s="30">
        <v>2777728</v>
      </c>
      <c r="E13" s="30">
        <v>1918416</v>
      </c>
      <c r="F13" s="31">
        <v>1890558</v>
      </c>
      <c r="G13" s="32">
        <v>2074881</v>
      </c>
      <c r="H13" s="31">
        <v>2339971</v>
      </c>
      <c r="I13" s="32">
        <v>2323761</v>
      </c>
    </row>
    <row r="14" spans="1:10" x14ac:dyDescent="0.25">
      <c r="A14" s="27" t="s">
        <v>56</v>
      </c>
      <c r="B14" s="28">
        <v>1040132</v>
      </c>
      <c r="C14" s="29">
        <v>1111901</v>
      </c>
      <c r="D14" s="30">
        <v>1069218</v>
      </c>
      <c r="E14" s="30">
        <v>1084876</v>
      </c>
      <c r="F14" s="31">
        <v>994855</v>
      </c>
      <c r="G14" s="31">
        <v>1313458</v>
      </c>
      <c r="H14" s="31">
        <v>1187326</v>
      </c>
      <c r="I14" s="31">
        <v>1119787</v>
      </c>
    </row>
    <row r="15" spans="1:10" ht="15.6" x14ac:dyDescent="0.25">
      <c r="A15" s="27" t="s">
        <v>57</v>
      </c>
      <c r="B15" s="28">
        <v>1460184</v>
      </c>
      <c r="C15" s="29">
        <v>1307354</v>
      </c>
      <c r="D15" s="30">
        <v>1267072</v>
      </c>
      <c r="E15" s="30">
        <v>784248</v>
      </c>
      <c r="F15" s="31">
        <v>743924</v>
      </c>
      <c r="G15" s="31">
        <v>772703</v>
      </c>
      <c r="H15" s="31">
        <v>967741</v>
      </c>
      <c r="I15" s="31">
        <v>1067348</v>
      </c>
    </row>
    <row r="16" spans="1:10" x14ac:dyDescent="0.25">
      <c r="A16" s="27" t="s">
        <v>58</v>
      </c>
      <c r="B16" s="28">
        <v>1251478</v>
      </c>
      <c r="C16" s="29">
        <v>1486021</v>
      </c>
      <c r="D16" s="30">
        <v>1683685</v>
      </c>
      <c r="E16" s="30">
        <v>1551801</v>
      </c>
      <c r="F16" s="31">
        <v>1008867</v>
      </c>
      <c r="G16" s="31">
        <v>885819</v>
      </c>
      <c r="H16" s="31">
        <v>1172264</v>
      </c>
      <c r="I16" s="31">
        <v>1350936</v>
      </c>
    </row>
    <row r="17" spans="1:10" x14ac:dyDescent="0.25">
      <c r="A17" s="27" t="s">
        <v>59</v>
      </c>
      <c r="B17" s="28">
        <v>900112</v>
      </c>
      <c r="C17" s="29">
        <v>796662</v>
      </c>
      <c r="D17" s="30">
        <v>776505</v>
      </c>
      <c r="E17" s="30">
        <v>788092</v>
      </c>
      <c r="F17" s="31">
        <v>859751</v>
      </c>
      <c r="G17" s="31">
        <v>855578</v>
      </c>
      <c r="H17" s="31">
        <v>1061718</v>
      </c>
      <c r="I17" s="31">
        <v>973238</v>
      </c>
    </row>
    <row r="18" spans="1:10" x14ac:dyDescent="0.25">
      <c r="A18" s="27" t="s">
        <v>60</v>
      </c>
      <c r="B18" s="28">
        <v>645194</v>
      </c>
      <c r="C18" s="29">
        <v>542166</v>
      </c>
      <c r="D18" s="30">
        <v>528082</v>
      </c>
      <c r="E18" s="30">
        <v>444453</v>
      </c>
      <c r="F18" s="31">
        <v>509396</v>
      </c>
      <c r="G18" s="31">
        <v>612168</v>
      </c>
      <c r="H18" s="31">
        <v>665124</v>
      </c>
      <c r="I18" s="31">
        <v>654752</v>
      </c>
    </row>
    <row r="19" spans="1:10" x14ac:dyDescent="0.25">
      <c r="A19" s="27" t="s">
        <v>61</v>
      </c>
      <c r="B19" s="28">
        <v>546795</v>
      </c>
      <c r="C19" s="29">
        <v>505475</v>
      </c>
      <c r="D19" s="30">
        <v>497065</v>
      </c>
      <c r="E19" s="30">
        <v>186506</v>
      </c>
      <c r="F19" s="31">
        <v>287759</v>
      </c>
      <c r="G19" s="31">
        <v>252397</v>
      </c>
      <c r="H19" s="31">
        <v>332287</v>
      </c>
      <c r="I19" s="31">
        <v>390468</v>
      </c>
    </row>
    <row r="20" spans="1:10" x14ac:dyDescent="0.25">
      <c r="A20" s="27" t="s">
        <v>62</v>
      </c>
      <c r="B20" s="28">
        <v>667182</v>
      </c>
      <c r="C20" s="29">
        <v>914548</v>
      </c>
      <c r="D20" s="30">
        <v>725119</v>
      </c>
      <c r="E20" s="30">
        <v>480858</v>
      </c>
      <c r="F20" s="31">
        <v>609849</v>
      </c>
      <c r="G20" s="31">
        <v>624778</v>
      </c>
      <c r="H20" s="31">
        <v>458990</v>
      </c>
      <c r="I20" s="31">
        <v>468221</v>
      </c>
    </row>
    <row r="21" spans="1:10" x14ac:dyDescent="0.25">
      <c r="A21" s="27" t="s">
        <v>63</v>
      </c>
      <c r="B21" s="28">
        <v>663120</v>
      </c>
      <c r="C21" s="29">
        <v>637871</v>
      </c>
      <c r="D21" s="30">
        <v>580093</v>
      </c>
      <c r="E21" s="30">
        <v>635731</v>
      </c>
      <c r="F21" s="31">
        <v>495636</v>
      </c>
      <c r="G21" s="31">
        <v>517891</v>
      </c>
      <c r="H21" s="31">
        <v>511307</v>
      </c>
      <c r="I21" s="31">
        <v>517628</v>
      </c>
    </row>
    <row r="22" spans="1:10" x14ac:dyDescent="0.25">
      <c r="A22" s="27" t="s">
        <v>64</v>
      </c>
      <c r="B22" s="28">
        <v>246387</v>
      </c>
      <c r="C22" s="29">
        <v>356508</v>
      </c>
      <c r="D22" s="30">
        <v>303661</v>
      </c>
      <c r="E22" s="30">
        <v>453999</v>
      </c>
      <c r="F22" s="31">
        <v>611821</v>
      </c>
      <c r="G22" s="31">
        <v>417969</v>
      </c>
      <c r="H22" s="31">
        <v>319714</v>
      </c>
      <c r="I22" s="31">
        <v>409942</v>
      </c>
    </row>
    <row r="23" spans="1:10" x14ac:dyDescent="0.25">
      <c r="A23" s="27" t="s">
        <v>65</v>
      </c>
      <c r="B23" s="28">
        <v>484752</v>
      </c>
      <c r="C23" s="29">
        <v>313878</v>
      </c>
      <c r="D23" s="30">
        <v>232257</v>
      </c>
      <c r="E23" s="30">
        <v>186226</v>
      </c>
      <c r="F23" s="31">
        <v>214089</v>
      </c>
      <c r="G23" s="31">
        <v>266296</v>
      </c>
      <c r="H23" s="31">
        <v>238959</v>
      </c>
      <c r="I23" s="31">
        <v>378243</v>
      </c>
    </row>
    <row r="24" spans="1:10" ht="15.6" x14ac:dyDescent="0.25">
      <c r="A24" s="27" t="s">
        <v>66</v>
      </c>
      <c r="B24" s="29">
        <v>282188</v>
      </c>
      <c r="C24" s="29">
        <v>215131</v>
      </c>
      <c r="D24" s="30">
        <v>253247</v>
      </c>
      <c r="E24" s="30">
        <v>387810</v>
      </c>
      <c r="F24" s="31">
        <v>437805</v>
      </c>
      <c r="G24" s="31">
        <v>360402</v>
      </c>
      <c r="H24" s="31">
        <v>376941</v>
      </c>
      <c r="I24" s="32">
        <v>422005</v>
      </c>
    </row>
    <row r="25" spans="1:10" x14ac:dyDescent="0.25">
      <c r="A25" s="27" t="s">
        <v>67</v>
      </c>
      <c r="B25" s="29">
        <v>67974</v>
      </c>
      <c r="C25" s="29">
        <v>82541</v>
      </c>
      <c r="D25" s="30">
        <v>74554</v>
      </c>
      <c r="E25" s="30">
        <v>78533</v>
      </c>
      <c r="F25" s="31">
        <v>80662</v>
      </c>
      <c r="G25" s="31">
        <v>77257</v>
      </c>
      <c r="H25" s="31">
        <v>80755</v>
      </c>
      <c r="I25" s="31">
        <v>76199</v>
      </c>
    </row>
    <row r="26" spans="1:10" x14ac:dyDescent="0.25">
      <c r="A26" s="27" t="s">
        <v>68</v>
      </c>
      <c r="B26" s="20">
        <v>15890242</v>
      </c>
      <c r="C26" s="33">
        <v>12990392</v>
      </c>
      <c r="D26" s="30">
        <v>12761841</v>
      </c>
      <c r="E26" s="30">
        <v>12309712</v>
      </c>
      <c r="F26" s="34">
        <v>12980584</v>
      </c>
      <c r="G26" s="34">
        <v>13883035</v>
      </c>
      <c r="H26" s="34">
        <v>13969316</v>
      </c>
      <c r="I26" s="34">
        <v>14425516</v>
      </c>
    </row>
    <row r="27" spans="1:10" ht="13.2" customHeight="1" x14ac:dyDescent="0.25">
      <c r="A27" s="27" t="s">
        <v>69</v>
      </c>
      <c r="B27" s="20">
        <f t="shared" ref="B27:D27" si="0">SUM(B8:B26)</f>
        <v>37342723</v>
      </c>
      <c r="C27" s="20">
        <f t="shared" si="0"/>
        <v>35847770</v>
      </c>
      <c r="D27" s="30">
        <f t="shared" si="0"/>
        <v>35289829</v>
      </c>
      <c r="E27" s="30">
        <v>32473480</v>
      </c>
      <c r="F27" s="34">
        <v>32784159</v>
      </c>
      <c r="G27" s="34">
        <v>35923558</v>
      </c>
      <c r="H27" s="34">
        <v>36261352</v>
      </c>
      <c r="I27" s="35">
        <v>37689040</v>
      </c>
    </row>
    <row r="28" spans="1:10" ht="13.2" customHeight="1" x14ac:dyDescent="0.25">
      <c r="A28" s="36"/>
      <c r="B28" s="36"/>
      <c r="C28" s="36"/>
      <c r="D28" s="36"/>
      <c r="E28" s="36"/>
      <c r="F28" s="36"/>
      <c r="G28" s="36"/>
      <c r="H28" s="36"/>
    </row>
    <row r="29" spans="1:10" ht="13.2" customHeight="1" x14ac:dyDescent="0.25">
      <c r="A29" s="163" t="s">
        <v>70</v>
      </c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 ht="13.2" customHeight="1" x14ac:dyDescent="0.25">
      <c r="A30" s="37"/>
      <c r="B30" s="37"/>
      <c r="C30" s="37"/>
      <c r="D30" s="37"/>
      <c r="E30" s="37"/>
      <c r="F30" s="37"/>
      <c r="G30" s="37"/>
      <c r="H30" s="37"/>
    </row>
    <row r="31" spans="1:10" x14ac:dyDescent="0.25">
      <c r="A31" s="21" t="s">
        <v>71</v>
      </c>
      <c r="B31" s="22">
        <v>2011</v>
      </c>
      <c r="C31" s="38">
        <v>2012</v>
      </c>
      <c r="D31" s="22">
        <v>2013</v>
      </c>
      <c r="E31" s="38">
        <v>2014</v>
      </c>
      <c r="F31" s="22">
        <v>2015</v>
      </c>
      <c r="G31" s="38">
        <v>2016</v>
      </c>
      <c r="H31" s="22">
        <v>2017</v>
      </c>
      <c r="I31" s="38">
        <v>2018</v>
      </c>
    </row>
    <row r="32" spans="1:10" x14ac:dyDescent="0.25">
      <c r="A32" s="39"/>
      <c r="B32" s="40"/>
      <c r="C32" s="41"/>
      <c r="D32" s="40"/>
      <c r="E32" s="41"/>
      <c r="F32" s="40"/>
      <c r="G32" s="41"/>
      <c r="H32" s="40"/>
      <c r="I32" s="41"/>
    </row>
    <row r="33" spans="1:11" x14ac:dyDescent="0.25">
      <c r="A33" s="27" t="s">
        <v>72</v>
      </c>
      <c r="B33" s="42" t="s">
        <v>73</v>
      </c>
      <c r="C33" s="42" t="s">
        <v>74</v>
      </c>
      <c r="D33" s="43">
        <v>67</v>
      </c>
      <c r="E33" s="43">
        <v>69</v>
      </c>
      <c r="F33" s="44">
        <v>70</v>
      </c>
      <c r="G33" s="45">
        <v>71</v>
      </c>
      <c r="H33" s="44">
        <v>73</v>
      </c>
      <c r="I33" s="45">
        <v>74</v>
      </c>
    </row>
    <row r="34" spans="1:11" x14ac:dyDescent="0.25">
      <c r="A34" s="27" t="s">
        <v>75</v>
      </c>
      <c r="B34" s="42" t="s">
        <v>76</v>
      </c>
      <c r="C34" s="42" t="s">
        <v>77</v>
      </c>
      <c r="D34" s="43">
        <v>156500</v>
      </c>
      <c r="E34" s="43">
        <v>167600</v>
      </c>
      <c r="F34" s="44">
        <v>173600</v>
      </c>
      <c r="G34" s="45">
        <v>194500</v>
      </c>
      <c r="H34" s="44">
        <v>212480</v>
      </c>
      <c r="I34" s="45">
        <v>235832</v>
      </c>
    </row>
    <row r="35" spans="1:11" x14ac:dyDescent="0.25">
      <c r="A35" s="27" t="s">
        <v>78</v>
      </c>
      <c r="B35" s="42" t="s">
        <v>79</v>
      </c>
      <c r="C35" s="42" t="s">
        <v>80</v>
      </c>
      <c r="D35" s="43">
        <v>22300</v>
      </c>
      <c r="E35" s="43">
        <v>20600</v>
      </c>
      <c r="F35" s="44">
        <v>22400</v>
      </c>
      <c r="G35" s="45">
        <v>21500</v>
      </c>
      <c r="H35" s="44">
        <v>19956</v>
      </c>
      <c r="I35" s="45">
        <v>20092</v>
      </c>
    </row>
    <row r="36" spans="1:11" x14ac:dyDescent="0.25">
      <c r="A36" s="27" t="s">
        <v>81</v>
      </c>
      <c r="B36" s="42" t="s">
        <v>82</v>
      </c>
      <c r="C36" s="42" t="s">
        <v>83</v>
      </c>
      <c r="D36" s="43">
        <v>1400</v>
      </c>
      <c r="E36" s="43">
        <v>1700</v>
      </c>
      <c r="F36" s="44">
        <v>1600</v>
      </c>
      <c r="G36" s="45">
        <v>1900</v>
      </c>
      <c r="H36" s="44">
        <v>2974</v>
      </c>
      <c r="I36" s="45">
        <v>1628</v>
      </c>
    </row>
    <row r="37" spans="1:11" ht="13.95" customHeight="1" x14ac:dyDescent="0.25">
      <c r="A37" s="27"/>
      <c r="B37" s="17"/>
      <c r="C37" s="46"/>
      <c r="D37" s="46"/>
      <c r="E37" s="47"/>
      <c r="F37" s="47"/>
      <c r="G37" s="48"/>
      <c r="H37" s="42"/>
      <c r="I37" s="43"/>
      <c r="J37" s="43"/>
    </row>
    <row r="38" spans="1:11" ht="14.25" customHeight="1" x14ac:dyDescent="0.25">
      <c r="A38" s="161" t="s">
        <v>84</v>
      </c>
      <c r="B38" s="161"/>
      <c r="C38" s="161"/>
      <c r="D38" s="161"/>
      <c r="E38" s="161"/>
      <c r="F38" s="161"/>
      <c r="G38" s="161"/>
      <c r="H38" s="161"/>
      <c r="I38" s="161"/>
      <c r="J38" s="10"/>
      <c r="K38" s="10"/>
    </row>
    <row r="39" spans="1:11" ht="14.25" customHeight="1" x14ac:dyDescent="0.25">
      <c r="A39" s="161" t="s">
        <v>85</v>
      </c>
      <c r="B39" s="161"/>
      <c r="C39" s="161"/>
      <c r="D39" s="161"/>
      <c r="E39" s="161"/>
      <c r="F39" s="161"/>
      <c r="G39" s="161"/>
      <c r="H39" s="161"/>
      <c r="I39" s="161"/>
      <c r="J39" s="10"/>
    </row>
    <row r="40" spans="1:11" ht="14.25" customHeight="1" x14ac:dyDescent="0.25">
      <c r="A40" s="161" t="s">
        <v>86</v>
      </c>
      <c r="B40" s="161"/>
      <c r="C40" s="161"/>
      <c r="D40" s="161"/>
      <c r="E40" s="161"/>
      <c r="F40" s="161"/>
      <c r="G40" s="161"/>
      <c r="H40" s="161"/>
      <c r="I40" s="161"/>
      <c r="J40" s="10"/>
    </row>
    <row r="41" spans="1:11" ht="14.25" customHeight="1" x14ac:dyDescent="0.25">
      <c r="A41" s="162" t="s">
        <v>87</v>
      </c>
      <c r="B41" s="162"/>
      <c r="C41" s="162"/>
      <c r="D41" s="162"/>
      <c r="E41" s="162"/>
      <c r="F41" s="162"/>
      <c r="G41" s="162"/>
      <c r="H41" s="162"/>
      <c r="I41" s="162"/>
      <c r="J41" s="49"/>
    </row>
    <row r="42" spans="1:11" ht="14.25" customHeight="1" x14ac:dyDescent="0.25">
      <c r="A42" s="162" t="s">
        <v>88</v>
      </c>
      <c r="B42" s="162"/>
      <c r="C42" s="162"/>
      <c r="D42" s="162"/>
      <c r="E42" s="162"/>
      <c r="F42" s="162"/>
      <c r="G42" s="162"/>
      <c r="H42" s="162"/>
      <c r="I42" s="162"/>
      <c r="J42" s="49"/>
    </row>
    <row r="43" spans="1:11" ht="14.25" customHeight="1" x14ac:dyDescent="0.25">
      <c r="A43" s="162" t="s">
        <v>89</v>
      </c>
      <c r="B43" s="162"/>
      <c r="C43" s="162"/>
      <c r="D43" s="162"/>
      <c r="E43" s="162"/>
      <c r="F43" s="162"/>
      <c r="G43" s="162"/>
      <c r="H43" s="162"/>
      <c r="I43" s="162"/>
      <c r="J43" s="49"/>
    </row>
    <row r="44" spans="1:11" ht="14.25" customHeight="1" x14ac:dyDescent="0.25">
      <c r="A44" s="162" t="s">
        <v>90</v>
      </c>
      <c r="B44" s="162"/>
      <c r="C44" s="162"/>
      <c r="D44" s="162"/>
      <c r="E44" s="162"/>
      <c r="F44" s="162"/>
      <c r="G44" s="162"/>
      <c r="H44" s="162"/>
      <c r="I44" s="162"/>
      <c r="J44" s="49"/>
    </row>
    <row r="45" spans="1:11" ht="14.25" customHeight="1" x14ac:dyDescent="0.25">
      <c r="A45" s="162" t="s">
        <v>91</v>
      </c>
      <c r="B45" s="162"/>
      <c r="C45" s="162"/>
      <c r="D45" s="162"/>
      <c r="E45" s="162"/>
      <c r="F45" s="162"/>
      <c r="G45" s="162"/>
      <c r="H45" s="162"/>
      <c r="I45" s="162"/>
      <c r="J45" s="49"/>
    </row>
    <row r="46" spans="1:11" ht="14.25" customHeight="1" x14ac:dyDescent="0.25">
      <c r="A46" s="162" t="s">
        <v>92</v>
      </c>
      <c r="B46" s="162"/>
      <c r="C46" s="162"/>
      <c r="D46" s="162"/>
      <c r="E46" s="162"/>
      <c r="F46" s="162"/>
      <c r="G46" s="162"/>
      <c r="H46" s="162"/>
      <c r="I46" s="162"/>
      <c r="J46" s="49"/>
    </row>
    <row r="47" spans="1:11" ht="14.25" customHeight="1" x14ac:dyDescent="0.25">
      <c r="A47" s="162" t="s">
        <v>93</v>
      </c>
      <c r="B47" s="162"/>
      <c r="C47" s="162"/>
      <c r="D47" s="162"/>
      <c r="E47" s="162"/>
      <c r="F47" s="162"/>
      <c r="G47" s="162"/>
      <c r="H47" s="162"/>
      <c r="I47" s="162"/>
      <c r="J47" s="49"/>
    </row>
    <row r="48" spans="1:11" ht="13.2" customHeight="1" x14ac:dyDescent="0.25">
      <c r="A48" s="162"/>
      <c r="B48" s="162"/>
      <c r="C48" s="162"/>
      <c r="D48" s="162"/>
      <c r="E48" s="162"/>
      <c r="F48" s="162"/>
      <c r="G48" s="162"/>
      <c r="H48" s="162"/>
    </row>
    <row r="49" spans="1:8" x14ac:dyDescent="0.25">
      <c r="A49" s="161" t="s">
        <v>94</v>
      </c>
      <c r="B49" s="161"/>
      <c r="C49" s="161"/>
      <c r="D49" s="161"/>
      <c r="E49" s="161"/>
      <c r="F49" s="161"/>
      <c r="G49" s="161"/>
      <c r="H49" s="161"/>
    </row>
  </sheetData>
  <mergeCells count="18">
    <mergeCell ref="A29:J29"/>
    <mergeCell ref="A1:J1"/>
    <mergeCell ref="A2:J2"/>
    <mergeCell ref="A3:H3"/>
    <mergeCell ref="A4:J4"/>
    <mergeCell ref="A5:H5"/>
    <mergeCell ref="A49:H49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H48"/>
  </mergeCells>
  <printOptions horizontalCentered="1"/>
  <pageMargins left="0.5" right="0.5" top="0.5" bottom="0.25" header="0.3" footer="0.3"/>
  <pageSetup scale="95" orientation="landscape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8"/>
  <sheetViews>
    <sheetView showGridLines="0" workbookViewId="0">
      <selection sqref="A1:O1"/>
    </sheetView>
  </sheetViews>
  <sheetFormatPr defaultColWidth="9.28515625" defaultRowHeight="13.2" x14ac:dyDescent="0.25"/>
  <cols>
    <col min="1" max="1" width="11.7109375" style="10" customWidth="1"/>
    <col min="2" max="2" width="17.28515625" style="10" customWidth="1"/>
    <col min="3" max="3" width="13" style="10" customWidth="1"/>
    <col min="4" max="13" width="10.42578125" style="10" customWidth="1"/>
    <col min="14" max="14" width="12.42578125" style="10" customWidth="1"/>
    <col min="15" max="15" width="12.28515625" style="10" customWidth="1"/>
    <col min="16" max="16" width="2.85546875" style="10" customWidth="1"/>
    <col min="17" max="18" width="9.28515625" style="10"/>
    <col min="19" max="19" width="9.28515625" style="10" customWidth="1"/>
    <col min="20" max="16384" width="9.28515625" style="10"/>
  </cols>
  <sheetData>
    <row r="1" spans="1:19" x14ac:dyDescent="0.25">
      <c r="A1" s="159" t="s">
        <v>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9" x14ac:dyDescent="0.25">
      <c r="A2" s="160" t="s">
        <v>96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9" x14ac:dyDescent="0.25">
      <c r="A3" s="16"/>
      <c r="B3" s="16"/>
    </row>
    <row r="4" spans="1:19" x14ac:dyDescent="0.25">
      <c r="A4" s="163" t="s">
        <v>97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9" x14ac:dyDescent="0.25">
      <c r="A5" s="16"/>
      <c r="B5" s="16"/>
    </row>
    <row r="6" spans="1:19" ht="13.5" customHeight="1" x14ac:dyDescent="0.25">
      <c r="A6" s="167" t="s">
        <v>98</v>
      </c>
      <c r="B6" s="167"/>
      <c r="C6" s="15" t="s">
        <v>99</v>
      </c>
      <c r="D6" s="15">
        <v>2007</v>
      </c>
      <c r="E6" s="15">
        <v>2008</v>
      </c>
      <c r="F6" s="15">
        <v>2009</v>
      </c>
      <c r="G6" s="15">
        <v>2010</v>
      </c>
      <c r="H6" s="15">
        <v>2011</v>
      </c>
      <c r="I6" s="15">
        <v>2012</v>
      </c>
      <c r="J6" s="15">
        <v>2013</v>
      </c>
      <c r="K6" s="15">
        <v>2014</v>
      </c>
      <c r="L6" s="15">
        <v>2015</v>
      </c>
      <c r="M6" s="15">
        <v>2016</v>
      </c>
      <c r="N6" s="15">
        <v>2017</v>
      </c>
      <c r="O6" s="15">
        <v>2018</v>
      </c>
    </row>
    <row r="7" spans="1:19" x14ac:dyDescent="0.25">
      <c r="A7" s="50"/>
      <c r="B7" s="50"/>
      <c r="C7" s="51"/>
      <c r="D7" s="51"/>
    </row>
    <row r="8" spans="1:19" ht="15.6" x14ac:dyDescent="0.25">
      <c r="A8" s="161" t="s">
        <v>100</v>
      </c>
      <c r="B8" s="161"/>
      <c r="C8" s="17">
        <v>19334</v>
      </c>
      <c r="D8" s="52" t="s">
        <v>101</v>
      </c>
      <c r="E8" s="52" t="s">
        <v>101</v>
      </c>
      <c r="F8" s="52" t="s">
        <v>101</v>
      </c>
      <c r="G8" s="52" t="s">
        <v>101</v>
      </c>
      <c r="H8" s="53" t="s">
        <v>101</v>
      </c>
      <c r="I8" s="53" t="s">
        <v>101</v>
      </c>
      <c r="J8" s="53" t="s">
        <v>101</v>
      </c>
      <c r="K8" s="53" t="s">
        <v>101</v>
      </c>
      <c r="L8" s="53" t="s">
        <v>101</v>
      </c>
      <c r="M8" s="53" t="s">
        <v>101</v>
      </c>
      <c r="N8" s="53" t="s">
        <v>101</v>
      </c>
      <c r="O8" s="53" t="s">
        <v>101</v>
      </c>
    </row>
    <row r="9" spans="1:19" x14ac:dyDescent="0.25">
      <c r="A9" s="161" t="s">
        <v>102</v>
      </c>
      <c r="B9" s="161"/>
      <c r="C9" s="17">
        <v>207</v>
      </c>
      <c r="D9" s="52">
        <v>682.6</v>
      </c>
      <c r="E9" s="52">
        <v>894.4</v>
      </c>
      <c r="F9" s="54">
        <v>1017.3</v>
      </c>
      <c r="G9" s="52">
        <v>787</v>
      </c>
      <c r="H9" s="54">
        <v>710.4</v>
      </c>
      <c r="I9" s="54">
        <v>681.4</v>
      </c>
      <c r="J9" s="54">
        <v>733.5</v>
      </c>
      <c r="K9" s="54">
        <v>803.7</v>
      </c>
      <c r="L9" s="54">
        <v>818.7</v>
      </c>
      <c r="M9" s="54">
        <v>1092</v>
      </c>
      <c r="N9" s="54">
        <v>1081.5</v>
      </c>
      <c r="O9" s="54">
        <v>1098.5999999999999</v>
      </c>
    </row>
    <row r="10" spans="1:19" x14ac:dyDescent="0.25">
      <c r="A10" s="168" t="s">
        <v>103</v>
      </c>
      <c r="B10" s="168"/>
      <c r="C10" s="19">
        <v>12996</v>
      </c>
      <c r="D10" s="55">
        <v>1030</v>
      </c>
      <c r="E10" s="55">
        <v>994.3</v>
      </c>
      <c r="F10" s="55">
        <v>934.7</v>
      </c>
      <c r="G10" s="55">
        <v>863.6</v>
      </c>
      <c r="H10" s="56">
        <v>860</v>
      </c>
      <c r="I10" s="56">
        <v>914.4</v>
      </c>
      <c r="J10" s="56">
        <f t="shared" ref="J10:O10" si="0">SUM(J11,J12)</f>
        <v>990.1</v>
      </c>
      <c r="K10" s="56">
        <f t="shared" si="0"/>
        <v>1147.2</v>
      </c>
      <c r="L10" s="56">
        <f t="shared" si="0"/>
        <v>980.1</v>
      </c>
      <c r="M10" s="56">
        <f t="shared" si="0"/>
        <v>981.8</v>
      </c>
      <c r="N10" s="56">
        <f t="shared" si="0"/>
        <v>991.3</v>
      </c>
      <c r="O10" s="56">
        <f t="shared" si="0"/>
        <v>1099.8999999999999</v>
      </c>
      <c r="S10" s="57"/>
    </row>
    <row r="11" spans="1:19" x14ac:dyDescent="0.25">
      <c r="A11" s="168" t="s">
        <v>104</v>
      </c>
      <c r="B11" s="168"/>
      <c r="C11" s="19" t="s">
        <v>101</v>
      </c>
      <c r="D11" s="55">
        <v>975</v>
      </c>
      <c r="E11" s="55">
        <v>935.9</v>
      </c>
      <c r="F11" s="56">
        <v>880.5</v>
      </c>
      <c r="G11" s="55">
        <v>797.7</v>
      </c>
      <c r="H11" s="56">
        <v>795.2</v>
      </c>
      <c r="I11" s="56">
        <v>854.3</v>
      </c>
      <c r="J11" s="56">
        <v>928.2</v>
      </c>
      <c r="K11" s="56">
        <v>1085.2</v>
      </c>
      <c r="L11" s="56">
        <v>919.7</v>
      </c>
      <c r="M11" s="56">
        <v>912.4</v>
      </c>
      <c r="N11" s="56">
        <v>906.5</v>
      </c>
      <c r="O11" s="56">
        <v>1017.3</v>
      </c>
    </row>
    <row r="12" spans="1:19" x14ac:dyDescent="0.25">
      <c r="A12" s="168" t="s">
        <v>105</v>
      </c>
      <c r="B12" s="168"/>
      <c r="C12" s="19" t="s">
        <v>101</v>
      </c>
      <c r="D12" s="55">
        <v>55</v>
      </c>
      <c r="E12" s="55">
        <v>58.4</v>
      </c>
      <c r="F12" s="56">
        <v>54.2</v>
      </c>
      <c r="G12" s="55">
        <v>65.900000000000006</v>
      </c>
      <c r="H12" s="56">
        <v>649</v>
      </c>
      <c r="I12" s="56">
        <v>60.2</v>
      </c>
      <c r="J12" s="56">
        <v>61.9</v>
      </c>
      <c r="K12" s="56">
        <v>62</v>
      </c>
      <c r="L12" s="56">
        <v>60.4</v>
      </c>
      <c r="M12" s="56">
        <v>69.400000000000006</v>
      </c>
      <c r="N12" s="56">
        <v>84.8</v>
      </c>
      <c r="O12" s="56">
        <v>82.6</v>
      </c>
    </row>
    <row r="13" spans="1:19" x14ac:dyDescent="0.25">
      <c r="A13" s="165" t="s">
        <v>106</v>
      </c>
      <c r="B13" s="165"/>
      <c r="C13" s="17">
        <v>61946</v>
      </c>
      <c r="D13" s="52">
        <v>34.700000000000003</v>
      </c>
      <c r="E13" s="52">
        <v>25.1</v>
      </c>
      <c r="F13" s="54">
        <v>34.6</v>
      </c>
      <c r="G13" s="52">
        <v>39.200000000000003</v>
      </c>
      <c r="H13" s="54">
        <v>43.8</v>
      </c>
      <c r="I13" s="54">
        <v>40.799999999999997</v>
      </c>
      <c r="J13" s="54">
        <v>37.299999999999997</v>
      </c>
      <c r="K13" s="54">
        <v>35.4</v>
      </c>
      <c r="L13" s="54">
        <v>32.200000000000003</v>
      </c>
      <c r="M13" s="54">
        <v>45.5</v>
      </c>
      <c r="N13" s="54">
        <v>38.5</v>
      </c>
      <c r="O13" s="54">
        <v>38.799999999999997</v>
      </c>
    </row>
    <row r="14" spans="1:19" x14ac:dyDescent="0.25">
      <c r="A14" s="165" t="s">
        <v>107</v>
      </c>
      <c r="B14" s="165"/>
      <c r="C14" s="17">
        <v>100390</v>
      </c>
      <c r="D14" s="52">
        <v>1450.4</v>
      </c>
      <c r="E14" s="52">
        <v>1337</v>
      </c>
      <c r="F14" s="54">
        <v>1382.7</v>
      </c>
      <c r="G14" s="52">
        <v>1324.1</v>
      </c>
      <c r="H14" s="54">
        <v>1523.5</v>
      </c>
      <c r="I14" s="54">
        <v>1781.9</v>
      </c>
      <c r="J14" s="54">
        <v>1254.4000000000001</v>
      </c>
      <c r="K14" s="54">
        <v>1180.9000000000001</v>
      </c>
      <c r="L14" s="54">
        <v>1170.8</v>
      </c>
      <c r="M14" s="54">
        <v>1253.5999999999999</v>
      </c>
      <c r="N14" s="54">
        <v>1304.4000000000001</v>
      </c>
      <c r="O14" s="54">
        <v>1276.7</v>
      </c>
    </row>
    <row r="15" spans="1:19" x14ac:dyDescent="0.25">
      <c r="A15" s="165" t="s">
        <v>108</v>
      </c>
      <c r="B15" s="165"/>
      <c r="C15" s="17">
        <v>236382</v>
      </c>
      <c r="D15" s="52">
        <v>1047.7</v>
      </c>
      <c r="E15" s="52">
        <v>1163.2</v>
      </c>
      <c r="F15" s="54">
        <v>1151.7</v>
      </c>
      <c r="G15" s="52">
        <v>1191.8</v>
      </c>
      <c r="H15" s="54">
        <v>1038.2</v>
      </c>
      <c r="I15" s="54">
        <v>1049.2</v>
      </c>
      <c r="J15" s="54">
        <v>1148.5999999999999</v>
      </c>
      <c r="K15" s="54">
        <v>1264.3</v>
      </c>
      <c r="L15" s="54">
        <v>1237.2</v>
      </c>
      <c r="M15" s="54">
        <v>1356.9</v>
      </c>
      <c r="N15" s="54">
        <v>1415.9</v>
      </c>
      <c r="O15" s="54">
        <v>1518.5</v>
      </c>
    </row>
    <row r="16" spans="1:19" x14ac:dyDescent="0.25">
      <c r="A16" s="165" t="s">
        <v>109</v>
      </c>
      <c r="B16" s="165"/>
      <c r="C16" s="17">
        <v>4565</v>
      </c>
      <c r="D16" s="52">
        <v>225.6</v>
      </c>
      <c r="E16" s="52">
        <v>207.3</v>
      </c>
      <c r="F16" s="54">
        <v>176.2</v>
      </c>
      <c r="G16" s="52">
        <v>193</v>
      </c>
      <c r="H16" s="54">
        <v>286.3</v>
      </c>
      <c r="I16" s="54">
        <v>233.1</v>
      </c>
      <c r="J16" s="54">
        <v>297</v>
      </c>
      <c r="K16" s="54">
        <v>221.4</v>
      </c>
      <c r="L16" s="54">
        <v>225</v>
      </c>
      <c r="M16" s="54">
        <v>239.9</v>
      </c>
      <c r="N16" s="54">
        <v>238.4</v>
      </c>
      <c r="O16" s="54">
        <v>307.60000000000002</v>
      </c>
    </row>
    <row r="17" spans="1:16" x14ac:dyDescent="0.25">
      <c r="A17" s="165" t="s">
        <v>110</v>
      </c>
      <c r="B17" s="165"/>
      <c r="C17" s="17">
        <v>504781</v>
      </c>
      <c r="D17" s="52">
        <v>19.5</v>
      </c>
      <c r="E17" s="52">
        <v>18.7</v>
      </c>
      <c r="F17" s="54">
        <v>27</v>
      </c>
      <c r="G17" s="52">
        <v>24.7</v>
      </c>
      <c r="H17" s="54">
        <v>19.2</v>
      </c>
      <c r="I17" s="54">
        <v>26.9</v>
      </c>
      <c r="J17" s="54">
        <v>21.6</v>
      </c>
      <c r="K17" s="54">
        <v>23.9</v>
      </c>
      <c r="L17" s="54">
        <v>20.7</v>
      </c>
      <c r="M17" s="54">
        <v>28.6</v>
      </c>
      <c r="N17" s="54">
        <v>30.3</v>
      </c>
      <c r="O17" s="54">
        <v>30.1</v>
      </c>
    </row>
    <row r="18" spans="1:16" x14ac:dyDescent="0.25">
      <c r="A18" s="165" t="s">
        <v>111</v>
      </c>
      <c r="B18" s="165"/>
      <c r="C18" s="17">
        <v>922650</v>
      </c>
      <c r="D18" s="52">
        <v>2988.7</v>
      </c>
      <c r="E18" s="52">
        <v>3081.5</v>
      </c>
      <c r="F18" s="54">
        <v>3276.5</v>
      </c>
      <c r="G18" s="52">
        <v>2844.6</v>
      </c>
      <c r="H18" s="54">
        <v>2966.5</v>
      </c>
      <c r="I18" s="54">
        <v>2824.9</v>
      </c>
      <c r="J18" s="54">
        <v>3085.3</v>
      </c>
      <c r="K18" s="54">
        <v>3243.9</v>
      </c>
      <c r="L18" s="54">
        <v>3263.8</v>
      </c>
      <c r="M18" s="54">
        <v>3390.2</v>
      </c>
      <c r="N18" s="54">
        <v>3402</v>
      </c>
      <c r="O18" s="54">
        <v>3104.5</v>
      </c>
    </row>
    <row r="19" spans="1:16" x14ac:dyDescent="0.25">
      <c r="A19" s="165" t="s">
        <v>112</v>
      </c>
      <c r="B19" s="165"/>
      <c r="C19" s="17">
        <v>117575</v>
      </c>
      <c r="D19" s="52">
        <v>290.7</v>
      </c>
      <c r="E19" s="52">
        <v>253.3</v>
      </c>
      <c r="F19" s="54">
        <v>288.5</v>
      </c>
      <c r="G19" s="52">
        <v>682.7</v>
      </c>
      <c r="H19" s="54">
        <v>728.4</v>
      </c>
      <c r="I19" s="54">
        <v>742.2</v>
      </c>
      <c r="J19" s="54">
        <v>725.9</v>
      </c>
      <c r="K19" s="54">
        <v>710.6</v>
      </c>
      <c r="L19" s="54">
        <v>772.6</v>
      </c>
      <c r="M19" s="54">
        <v>905.4</v>
      </c>
      <c r="N19" s="54">
        <v>459.7</v>
      </c>
      <c r="O19" s="54">
        <v>892</v>
      </c>
    </row>
    <row r="20" spans="1:16" x14ac:dyDescent="0.25">
      <c r="A20" s="165" t="s">
        <v>113</v>
      </c>
      <c r="B20" s="165"/>
      <c r="C20" s="17">
        <v>2146</v>
      </c>
      <c r="D20" s="52">
        <v>273.3</v>
      </c>
      <c r="E20" s="52">
        <v>255.5</v>
      </c>
      <c r="F20" s="54">
        <v>274.60000000000002</v>
      </c>
      <c r="G20" s="52">
        <v>263.39999999999998</v>
      </c>
      <c r="H20" s="54">
        <v>266.7</v>
      </c>
      <c r="I20" s="54">
        <v>261.10000000000002</v>
      </c>
      <c r="J20" s="54">
        <v>221</v>
      </c>
      <c r="K20" s="54">
        <v>268.89999999999998</v>
      </c>
      <c r="L20" s="54">
        <v>258.7</v>
      </c>
      <c r="M20" s="54">
        <v>316.10000000000002</v>
      </c>
      <c r="N20" s="54">
        <v>267.2</v>
      </c>
      <c r="O20" s="54">
        <v>255</v>
      </c>
    </row>
    <row r="21" spans="1:16" x14ac:dyDescent="0.25">
      <c r="A21" s="165" t="s">
        <v>114</v>
      </c>
      <c r="B21" s="165"/>
      <c r="C21" s="17">
        <v>139</v>
      </c>
      <c r="D21" s="52">
        <v>49.3</v>
      </c>
      <c r="E21" s="52">
        <v>53.4</v>
      </c>
      <c r="F21" s="54">
        <v>52.6</v>
      </c>
      <c r="G21" s="52">
        <v>58.5</v>
      </c>
      <c r="H21" s="54">
        <v>57.6</v>
      </c>
      <c r="I21" s="54">
        <v>60.8</v>
      </c>
      <c r="J21" s="54">
        <v>57.7</v>
      </c>
      <c r="K21" s="54">
        <v>58.5</v>
      </c>
      <c r="L21" s="54">
        <v>39.5</v>
      </c>
      <c r="M21" s="54">
        <v>50.1</v>
      </c>
      <c r="N21" s="54">
        <v>47.8</v>
      </c>
      <c r="O21" s="54">
        <v>49.3</v>
      </c>
    </row>
    <row r="22" spans="1:16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5.6" x14ac:dyDescent="0.25">
      <c r="A23" s="161" t="s">
        <v>115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58"/>
    </row>
    <row r="24" spans="1:16" x14ac:dyDescent="0.25">
      <c r="A24" s="161" t="s">
        <v>116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59"/>
    </row>
    <row r="25" spans="1:16" x14ac:dyDescent="0.25">
      <c r="A25" s="161" t="s">
        <v>117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59"/>
    </row>
    <row r="26" spans="1:16" ht="15.6" x14ac:dyDescent="0.25">
      <c r="A26" s="166" t="s">
        <v>118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60"/>
    </row>
    <row r="27" spans="1:16" ht="15.6" x14ac:dyDescent="0.25">
      <c r="A27" s="161" t="s">
        <v>119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59"/>
    </row>
    <row r="28" spans="1:16" x14ac:dyDescent="0.25">
      <c r="A28" s="161" t="s">
        <v>120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60"/>
    </row>
    <row r="30" spans="1:16" x14ac:dyDescent="0.25">
      <c r="A30" s="161" t="s">
        <v>121</v>
      </c>
      <c r="B30" s="161"/>
      <c r="C30" s="161"/>
    </row>
    <row r="31" spans="1:16" x14ac:dyDescent="0.25">
      <c r="A31" s="161" t="s">
        <v>122</v>
      </c>
      <c r="B31" s="161"/>
      <c r="C31" s="161"/>
      <c r="P31" s="59"/>
    </row>
    <row r="32" spans="1:16" x14ac:dyDescent="0.25">
      <c r="A32" s="161" t="s">
        <v>123</v>
      </c>
      <c r="B32" s="161"/>
      <c r="C32" s="161"/>
      <c r="P32" s="16"/>
    </row>
    <row r="33" spans="1:16" x14ac:dyDescent="0.25">
      <c r="A33" s="161" t="s">
        <v>124</v>
      </c>
      <c r="B33" s="161"/>
      <c r="C33" s="161"/>
      <c r="P33" s="59"/>
    </row>
    <row r="34" spans="1:16" x14ac:dyDescent="0.25">
      <c r="A34" s="161" t="s">
        <v>125</v>
      </c>
      <c r="B34" s="161"/>
      <c r="C34" s="161"/>
      <c r="P34" s="59"/>
    </row>
    <row r="35" spans="1:16" x14ac:dyDescent="0.25">
      <c r="B35" s="16"/>
      <c r="C35" s="16"/>
      <c r="D35" s="16"/>
    </row>
    <row r="36" spans="1:16" x14ac:dyDescent="0.25">
      <c r="A36" s="16" t="s">
        <v>126</v>
      </c>
      <c r="B36" s="16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x14ac:dyDescent="0.25">
      <c r="B37" s="16"/>
      <c r="C37" s="16"/>
      <c r="D37" s="16"/>
    </row>
    <row r="38" spans="1:16" x14ac:dyDescent="0.25">
      <c r="A38" s="16" t="s">
        <v>127</v>
      </c>
      <c r="B38" s="16"/>
    </row>
  </sheetData>
  <mergeCells count="29">
    <mergeCell ref="A15:B15"/>
    <mergeCell ref="A1:O1"/>
    <mergeCell ref="A2:O2"/>
    <mergeCell ref="A4:O4"/>
    <mergeCell ref="A6:B6"/>
    <mergeCell ref="A8:B8"/>
    <mergeCell ref="A9:B9"/>
    <mergeCell ref="A10:B10"/>
    <mergeCell ref="A11:B11"/>
    <mergeCell ref="A12:B12"/>
    <mergeCell ref="A13:B13"/>
    <mergeCell ref="A14:B14"/>
    <mergeCell ref="A28:O28"/>
    <mergeCell ref="A16:B16"/>
    <mergeCell ref="A17:B17"/>
    <mergeCell ref="A18:B18"/>
    <mergeCell ref="A19:B19"/>
    <mergeCell ref="A20:B20"/>
    <mergeCell ref="A21:B21"/>
    <mergeCell ref="A23:O23"/>
    <mergeCell ref="A24:O24"/>
    <mergeCell ref="A25:O25"/>
    <mergeCell ref="A26:O26"/>
    <mergeCell ref="A27:O27"/>
    <mergeCell ref="A30:C30"/>
    <mergeCell ref="A31:C31"/>
    <mergeCell ref="A32:C32"/>
    <mergeCell ref="A33:C33"/>
    <mergeCell ref="A34:C34"/>
  </mergeCells>
  <printOptions horizontalCentered="1"/>
  <pageMargins left="0.5" right="0.5" top="0.5" bottom="0.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8"/>
  <sheetViews>
    <sheetView workbookViewId="0">
      <selection sqref="A1:J1"/>
    </sheetView>
  </sheetViews>
  <sheetFormatPr defaultColWidth="9.28515625" defaultRowHeight="13.2" x14ac:dyDescent="0.25"/>
  <cols>
    <col min="1" max="1" width="9.28515625" style="27"/>
    <col min="2" max="2" width="5.7109375" style="27" customWidth="1"/>
    <col min="3" max="4" width="12.85546875" style="27" customWidth="1"/>
    <col min="5" max="5" width="13.7109375" style="27" customWidth="1"/>
    <col min="6" max="6" width="7.85546875" style="27" customWidth="1"/>
    <col min="7" max="8" width="12.85546875" style="27" customWidth="1"/>
    <col min="9" max="9" width="13.7109375" style="27" customWidth="1"/>
    <col min="10" max="10" width="2.85546875" style="27" customWidth="1"/>
    <col min="11" max="16384" width="9.28515625" style="27"/>
  </cols>
  <sheetData>
    <row r="1" spans="1:10" x14ac:dyDescent="0.25">
      <c r="A1" s="159" t="s">
        <v>128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x14ac:dyDescent="0.25">
      <c r="A2" s="160" t="s">
        <v>129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0" ht="12.75" customHeight="1" x14ac:dyDescent="0.25">
      <c r="A4" s="61"/>
      <c r="B4" s="61"/>
      <c r="C4" s="169" t="s">
        <v>130</v>
      </c>
      <c r="D4" s="169"/>
      <c r="E4" s="169"/>
      <c r="F4" s="61"/>
      <c r="G4" s="169" t="s">
        <v>131</v>
      </c>
      <c r="H4" s="169"/>
      <c r="I4" s="169"/>
    </row>
    <row r="5" spans="1:10" ht="12.75" customHeight="1" x14ac:dyDescent="0.25">
      <c r="A5" s="50" t="s">
        <v>31</v>
      </c>
      <c r="C5" s="12" t="s">
        <v>132</v>
      </c>
      <c r="D5" s="62"/>
      <c r="E5" s="62" t="s">
        <v>133</v>
      </c>
      <c r="F5" s="63"/>
      <c r="G5" s="64" t="s">
        <v>132</v>
      </c>
      <c r="H5" s="62"/>
      <c r="I5" s="12" t="s">
        <v>133</v>
      </c>
    </row>
    <row r="6" spans="1:10" ht="12.75" customHeight="1" x14ac:dyDescent="0.25">
      <c r="A6" s="14" t="s">
        <v>35</v>
      </c>
      <c r="B6" s="65"/>
      <c r="C6" s="15" t="s">
        <v>134</v>
      </c>
      <c r="D6" s="15" t="s">
        <v>135</v>
      </c>
      <c r="E6" s="15" t="s">
        <v>136</v>
      </c>
      <c r="F6" s="65"/>
      <c r="G6" s="15" t="s">
        <v>134</v>
      </c>
      <c r="H6" s="15" t="s">
        <v>135</v>
      </c>
      <c r="I6" s="15" t="s">
        <v>136</v>
      </c>
    </row>
    <row r="7" spans="1:10" ht="12.75" customHeight="1" x14ac:dyDescent="0.25">
      <c r="A7" s="66"/>
      <c r="C7" s="12"/>
      <c r="D7" s="13"/>
      <c r="E7" s="11"/>
      <c r="G7" s="12"/>
      <c r="H7" s="13"/>
      <c r="I7" s="11"/>
    </row>
    <row r="8" spans="1:10" ht="12.75" customHeight="1" x14ac:dyDescent="0.25">
      <c r="A8" s="67">
        <v>1990</v>
      </c>
      <c r="C8" s="17">
        <v>195324</v>
      </c>
      <c r="D8" s="46" t="s">
        <v>101</v>
      </c>
      <c r="E8" s="17">
        <v>400000</v>
      </c>
      <c r="G8" s="17">
        <v>86488</v>
      </c>
      <c r="H8" s="46" t="s">
        <v>101</v>
      </c>
      <c r="I8" s="17">
        <v>52000</v>
      </c>
    </row>
    <row r="9" spans="1:10" ht="12.75" customHeight="1" x14ac:dyDescent="0.25">
      <c r="A9" s="67">
        <v>1991</v>
      </c>
      <c r="C9" s="17">
        <v>191834</v>
      </c>
      <c r="D9" s="17">
        <v>57112</v>
      </c>
      <c r="E9" s="17">
        <v>400000</v>
      </c>
      <c r="G9" s="17">
        <v>87313</v>
      </c>
      <c r="H9" s="17">
        <v>8646</v>
      </c>
      <c r="I9" s="17">
        <v>52000</v>
      </c>
    </row>
    <row r="10" spans="1:10" ht="12.75" customHeight="1" x14ac:dyDescent="0.25">
      <c r="A10" s="67">
        <v>1992</v>
      </c>
      <c r="C10" s="17">
        <v>211111</v>
      </c>
      <c r="D10" s="17">
        <v>55297</v>
      </c>
      <c r="E10" s="17">
        <v>400000</v>
      </c>
      <c r="G10" s="17">
        <v>89367</v>
      </c>
      <c r="H10" s="17">
        <v>8875</v>
      </c>
      <c r="I10" s="17">
        <v>52000</v>
      </c>
    </row>
    <row r="11" spans="1:10" ht="12.75" customHeight="1" x14ac:dyDescent="0.25">
      <c r="A11" s="67">
        <v>1993</v>
      </c>
      <c r="C11" s="17">
        <v>198843</v>
      </c>
      <c r="D11" s="17">
        <v>35681</v>
      </c>
      <c r="E11" s="17">
        <v>208000</v>
      </c>
      <c r="G11" s="17">
        <v>89848</v>
      </c>
      <c r="H11" s="17">
        <v>6367</v>
      </c>
      <c r="I11" s="17">
        <v>58000</v>
      </c>
    </row>
    <row r="12" spans="1:10" ht="12.75" customHeight="1" x14ac:dyDescent="0.25">
      <c r="A12" s="67">
        <v>1994</v>
      </c>
      <c r="C12" s="17">
        <v>190205</v>
      </c>
      <c r="D12" s="17">
        <v>47002</v>
      </c>
      <c r="E12" s="17">
        <v>208000</v>
      </c>
      <c r="G12" s="17">
        <v>84895</v>
      </c>
      <c r="H12" s="17">
        <v>9967</v>
      </c>
      <c r="I12" s="17">
        <v>58000</v>
      </c>
    </row>
    <row r="13" spans="1:10" ht="12.75" customHeight="1" x14ac:dyDescent="0.25">
      <c r="A13" s="67">
        <v>1995</v>
      </c>
      <c r="C13" s="17">
        <v>188404</v>
      </c>
      <c r="D13" s="17">
        <v>37765</v>
      </c>
      <c r="E13" s="17">
        <v>390000</v>
      </c>
      <c r="G13" s="17">
        <v>89048</v>
      </c>
      <c r="H13" s="17">
        <v>6429</v>
      </c>
      <c r="I13" s="17">
        <v>54000</v>
      </c>
    </row>
    <row r="14" spans="1:10" ht="12.75" customHeight="1" x14ac:dyDescent="0.25">
      <c r="A14" s="67">
        <v>1996</v>
      </c>
      <c r="C14" s="17">
        <v>181119</v>
      </c>
      <c r="D14" s="17">
        <v>39442</v>
      </c>
      <c r="E14" s="17">
        <v>390000</v>
      </c>
      <c r="G14" s="17">
        <v>84473</v>
      </c>
      <c r="H14" s="17">
        <v>6953</v>
      </c>
      <c r="I14" s="17">
        <v>54000</v>
      </c>
    </row>
    <row r="15" spans="1:10" ht="12.75" customHeight="1" x14ac:dyDescent="0.25">
      <c r="A15" s="67">
        <v>1997</v>
      </c>
      <c r="C15" s="17">
        <v>143436</v>
      </c>
      <c r="D15" s="17">
        <v>31525</v>
      </c>
      <c r="E15" s="17">
        <v>375000</v>
      </c>
      <c r="G15" s="17">
        <v>68492</v>
      </c>
      <c r="H15" s="17">
        <v>4919</v>
      </c>
      <c r="I15" s="17">
        <v>54000</v>
      </c>
    </row>
    <row r="16" spans="1:10" ht="12.75" customHeight="1" x14ac:dyDescent="0.25">
      <c r="A16" s="67">
        <v>1998</v>
      </c>
      <c r="C16" s="17">
        <v>153927</v>
      </c>
      <c r="D16" s="17">
        <v>30253</v>
      </c>
      <c r="E16" s="17">
        <v>375000</v>
      </c>
      <c r="G16" s="17">
        <v>73752</v>
      </c>
      <c r="H16" s="17">
        <v>5858</v>
      </c>
      <c r="I16" s="17">
        <v>54000</v>
      </c>
    </row>
    <row r="17" spans="1:9" ht="12.75" customHeight="1" x14ac:dyDescent="0.25">
      <c r="A17" s="67">
        <v>1999</v>
      </c>
      <c r="C17" s="17">
        <v>165146</v>
      </c>
      <c r="D17" s="17">
        <v>35760</v>
      </c>
      <c r="E17" s="17">
        <v>375000</v>
      </c>
      <c r="G17" s="17">
        <v>96978</v>
      </c>
      <c r="H17" s="17">
        <v>7109</v>
      </c>
      <c r="I17" s="17">
        <v>54000</v>
      </c>
    </row>
    <row r="18" spans="1:9" ht="12.75" customHeight="1" x14ac:dyDescent="0.25">
      <c r="A18" s="67">
        <v>2000</v>
      </c>
      <c r="C18" s="17">
        <v>163902</v>
      </c>
      <c r="D18" s="17">
        <v>40976</v>
      </c>
      <c r="E18" s="17">
        <v>375000</v>
      </c>
      <c r="G18" s="17">
        <v>101176</v>
      </c>
      <c r="H18" s="17">
        <v>8278</v>
      </c>
      <c r="I18" s="17">
        <v>54000</v>
      </c>
    </row>
    <row r="19" spans="1:9" ht="12.75" customHeight="1" x14ac:dyDescent="0.25">
      <c r="A19" s="67">
        <v>2001</v>
      </c>
      <c r="C19" s="17">
        <v>162066</v>
      </c>
      <c r="D19" s="17">
        <v>41011</v>
      </c>
      <c r="E19" s="17">
        <v>375000</v>
      </c>
      <c r="G19" s="17">
        <v>97748</v>
      </c>
      <c r="H19" s="17">
        <v>7705</v>
      </c>
      <c r="I19" s="17">
        <v>54000</v>
      </c>
    </row>
    <row r="20" spans="1:9" ht="12.75" customHeight="1" x14ac:dyDescent="0.25">
      <c r="A20" s="67">
        <v>2002</v>
      </c>
      <c r="C20" s="17">
        <v>159521</v>
      </c>
      <c r="D20" s="17">
        <v>38770</v>
      </c>
      <c r="E20" s="17">
        <v>375000</v>
      </c>
      <c r="G20" s="17">
        <v>97444</v>
      </c>
      <c r="H20" s="17">
        <v>8116</v>
      </c>
      <c r="I20" s="17">
        <v>54000</v>
      </c>
    </row>
    <row r="21" spans="1:9" ht="12.75" customHeight="1" x14ac:dyDescent="0.25">
      <c r="A21" s="67">
        <v>2003</v>
      </c>
      <c r="C21" s="17">
        <v>158756</v>
      </c>
      <c r="D21" s="17">
        <v>40806</v>
      </c>
      <c r="E21" s="17">
        <v>375000</v>
      </c>
      <c r="G21" s="17">
        <v>96209</v>
      </c>
      <c r="H21" s="17">
        <v>8705</v>
      </c>
      <c r="I21" s="17">
        <v>55000</v>
      </c>
    </row>
    <row r="22" spans="1:9" ht="12.75" customHeight="1" x14ac:dyDescent="0.25">
      <c r="A22" s="67">
        <v>2004</v>
      </c>
      <c r="C22" s="17">
        <v>161104</v>
      </c>
      <c r="D22" s="17">
        <v>44544</v>
      </c>
      <c r="E22" s="17">
        <v>375000</v>
      </c>
      <c r="G22" s="17">
        <v>98542</v>
      </c>
      <c r="H22" s="17">
        <v>7361</v>
      </c>
      <c r="I22" s="17">
        <v>58000</v>
      </c>
    </row>
    <row r="23" spans="1:9" ht="12.75" customHeight="1" x14ac:dyDescent="0.25">
      <c r="A23" s="67">
        <v>2005</v>
      </c>
      <c r="C23" s="17">
        <v>162231</v>
      </c>
      <c r="D23" s="17">
        <v>39791</v>
      </c>
      <c r="E23" s="17">
        <v>375000</v>
      </c>
      <c r="G23" s="17">
        <v>100561</v>
      </c>
      <c r="H23" s="17">
        <v>8666</v>
      </c>
      <c r="I23" s="17">
        <v>58000</v>
      </c>
    </row>
    <row r="24" spans="1:9" ht="12.75" customHeight="1" x14ac:dyDescent="0.25">
      <c r="A24" s="67">
        <v>2006</v>
      </c>
      <c r="C24" s="17">
        <v>165436</v>
      </c>
      <c r="D24" s="17">
        <v>37579</v>
      </c>
      <c r="E24" s="17">
        <v>375000</v>
      </c>
      <c r="G24" s="17">
        <v>103395</v>
      </c>
      <c r="H24" s="17">
        <v>7151</v>
      </c>
      <c r="I24" s="17">
        <v>58000</v>
      </c>
    </row>
    <row r="25" spans="1:9" ht="12.75" customHeight="1" x14ac:dyDescent="0.25">
      <c r="A25" s="67">
        <v>2007</v>
      </c>
      <c r="C25" s="18">
        <v>165699</v>
      </c>
      <c r="D25" s="18">
        <v>37892</v>
      </c>
      <c r="E25" s="18">
        <v>325000</v>
      </c>
      <c r="G25" s="18">
        <v>105347</v>
      </c>
      <c r="H25" s="18">
        <v>8024</v>
      </c>
      <c r="I25" s="18">
        <v>58000</v>
      </c>
    </row>
    <row r="26" spans="1:9" ht="12.75" customHeight="1" x14ac:dyDescent="0.25">
      <c r="A26" s="67">
        <v>2008</v>
      </c>
      <c r="C26" s="18">
        <v>167967</v>
      </c>
      <c r="D26" s="18">
        <v>35118</v>
      </c>
      <c r="E26" s="18">
        <v>325000</v>
      </c>
      <c r="G26" s="18">
        <v>107915</v>
      </c>
      <c r="H26" s="18">
        <v>6826</v>
      </c>
      <c r="I26" s="18">
        <v>58000</v>
      </c>
    </row>
    <row r="27" spans="1:9" ht="12.75" customHeight="1" x14ac:dyDescent="0.25">
      <c r="A27" s="67">
        <v>2009</v>
      </c>
      <c r="C27" s="17">
        <v>167053</v>
      </c>
      <c r="D27" s="17">
        <v>33778</v>
      </c>
      <c r="E27" s="17">
        <v>325000</v>
      </c>
      <c r="G27" s="17">
        <v>108199</v>
      </c>
      <c r="H27" s="17">
        <v>8086</v>
      </c>
      <c r="I27" s="17">
        <v>58000</v>
      </c>
    </row>
    <row r="28" spans="1:9" ht="12.75" customHeight="1" x14ac:dyDescent="0.25">
      <c r="A28" s="67">
        <v>2010</v>
      </c>
      <c r="C28" s="17">
        <v>156481</v>
      </c>
      <c r="D28" s="17">
        <v>33391</v>
      </c>
      <c r="E28" s="17">
        <v>325000</v>
      </c>
      <c r="G28" s="17">
        <v>102350</v>
      </c>
      <c r="H28" s="17">
        <v>7060</v>
      </c>
      <c r="I28" s="17">
        <v>58000</v>
      </c>
    </row>
    <row r="29" spans="1:9" ht="12.75" customHeight="1" x14ac:dyDescent="0.25">
      <c r="A29" s="67">
        <v>2011</v>
      </c>
      <c r="C29" s="17">
        <v>150396</v>
      </c>
      <c r="D29" s="17">
        <v>29154</v>
      </c>
      <c r="E29" s="17">
        <v>300000</v>
      </c>
      <c r="G29" s="17">
        <v>99446</v>
      </c>
      <c r="H29" s="17">
        <v>7236</v>
      </c>
      <c r="I29" s="17">
        <v>58000</v>
      </c>
    </row>
    <row r="30" spans="1:9" ht="12.75" customHeight="1" x14ac:dyDescent="0.25">
      <c r="A30" s="67">
        <v>2012</v>
      </c>
      <c r="C30" s="17">
        <v>142657</v>
      </c>
      <c r="D30" s="17">
        <v>33917</v>
      </c>
      <c r="E30" s="17">
        <v>300000</v>
      </c>
      <c r="G30" s="17">
        <v>94590</v>
      </c>
      <c r="H30" s="17">
        <v>9162</v>
      </c>
      <c r="I30" s="17">
        <v>58000</v>
      </c>
    </row>
    <row r="31" spans="1:9" ht="12.75" customHeight="1" x14ac:dyDescent="0.25">
      <c r="A31" s="67">
        <v>2013</v>
      </c>
      <c r="C31" s="68">
        <v>147119</v>
      </c>
      <c r="D31" s="68">
        <v>33657</v>
      </c>
      <c r="E31" s="68">
        <v>300000</v>
      </c>
      <c r="G31" s="17">
        <v>97436</v>
      </c>
      <c r="H31" s="17">
        <v>7246</v>
      </c>
      <c r="I31" s="17">
        <v>58000</v>
      </c>
    </row>
    <row r="32" spans="1:9" ht="12.75" customHeight="1" x14ac:dyDescent="0.25">
      <c r="A32" s="67">
        <v>2014</v>
      </c>
      <c r="C32" s="17">
        <v>143590</v>
      </c>
      <c r="D32" s="17">
        <v>35216</v>
      </c>
      <c r="E32" s="17">
        <v>300000</v>
      </c>
      <c r="G32" s="17">
        <v>94881</v>
      </c>
      <c r="H32" s="17">
        <v>6966</v>
      </c>
      <c r="I32" s="17">
        <v>58000</v>
      </c>
    </row>
    <row r="33" spans="1:9" ht="12.75" customHeight="1" x14ac:dyDescent="0.25">
      <c r="A33" s="67">
        <v>2015</v>
      </c>
      <c r="C33" s="17">
        <v>152381</v>
      </c>
      <c r="D33" s="17">
        <v>40338</v>
      </c>
      <c r="E33" s="17">
        <v>300000</v>
      </c>
      <c r="F33" s="68"/>
      <c r="G33" s="17">
        <v>98798</v>
      </c>
      <c r="H33" s="17">
        <v>8095</v>
      </c>
      <c r="I33" s="17">
        <v>58000</v>
      </c>
    </row>
    <row r="34" spans="1:9" ht="12.75" customHeight="1" x14ac:dyDescent="0.25">
      <c r="A34" s="67">
        <v>2016</v>
      </c>
      <c r="C34" s="57">
        <v>151891</v>
      </c>
      <c r="D34" s="57">
        <v>35919</v>
      </c>
      <c r="E34" s="57">
        <v>300000</v>
      </c>
      <c r="F34" s="57"/>
      <c r="G34" s="57">
        <v>99242</v>
      </c>
      <c r="H34" s="57">
        <v>7094</v>
      </c>
      <c r="I34" s="57">
        <v>58000</v>
      </c>
    </row>
    <row r="35" spans="1:9" ht="12.75" customHeight="1" x14ac:dyDescent="0.25">
      <c r="A35" s="67">
        <v>2017</v>
      </c>
      <c r="C35" s="57">
        <v>144192</v>
      </c>
      <c r="D35" s="57">
        <v>28924</v>
      </c>
      <c r="E35" s="57">
        <v>300000</v>
      </c>
      <c r="F35" s="57"/>
      <c r="G35" s="57">
        <v>94250</v>
      </c>
      <c r="H35" s="57">
        <v>5767</v>
      </c>
      <c r="I35" s="57">
        <v>54000</v>
      </c>
    </row>
    <row r="36" spans="1:9" ht="12.75" customHeight="1" x14ac:dyDescent="0.25">
      <c r="A36" s="67">
        <v>2018</v>
      </c>
      <c r="C36" s="57">
        <v>141331</v>
      </c>
      <c r="D36" s="57">
        <v>30430</v>
      </c>
      <c r="E36" s="57">
        <v>300000</v>
      </c>
      <c r="F36" s="57"/>
      <c r="G36" s="57">
        <v>93139</v>
      </c>
      <c r="H36" s="57">
        <v>5857</v>
      </c>
      <c r="I36" s="57">
        <v>54000</v>
      </c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14.25" customHeight="1" x14ac:dyDescent="0.25">
      <c r="A38" s="161" t="s">
        <v>137</v>
      </c>
      <c r="B38" s="161"/>
      <c r="C38" s="161"/>
      <c r="D38" s="10"/>
      <c r="E38" s="10"/>
      <c r="F38" s="10"/>
      <c r="G38" s="10"/>
      <c r="H38" s="10"/>
      <c r="I38" s="10"/>
    </row>
  </sheetData>
  <mergeCells count="5">
    <mergeCell ref="A1:J1"/>
    <mergeCell ref="A2:J2"/>
    <mergeCell ref="C4:E4"/>
    <mergeCell ref="G4:I4"/>
    <mergeCell ref="A38:C38"/>
  </mergeCells>
  <printOptions horizontalCentered="1"/>
  <pageMargins left="0.5" right="0.5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0"/>
  <sheetViews>
    <sheetView workbookViewId="0">
      <selection sqref="A1:H1"/>
    </sheetView>
  </sheetViews>
  <sheetFormatPr defaultColWidth="9.28515625" defaultRowHeight="13.2" x14ac:dyDescent="0.25"/>
  <cols>
    <col min="1" max="1" width="10.85546875" style="3" customWidth="1"/>
    <col min="2" max="2" width="4.42578125" style="3" customWidth="1"/>
    <col min="3" max="8" width="14.7109375" style="3" customWidth="1"/>
    <col min="9" max="9" width="2.85546875" style="3" customWidth="1"/>
    <col min="10" max="16384" width="9.28515625" style="3"/>
  </cols>
  <sheetData>
    <row r="1" spans="1:9" x14ac:dyDescent="0.25">
      <c r="A1" s="159" t="s">
        <v>138</v>
      </c>
      <c r="B1" s="159"/>
      <c r="C1" s="159"/>
      <c r="D1" s="159"/>
      <c r="E1" s="159"/>
      <c r="F1" s="159"/>
      <c r="G1" s="159"/>
      <c r="H1" s="159"/>
      <c r="I1" s="37"/>
    </row>
    <row r="2" spans="1:9" x14ac:dyDescent="0.25">
      <c r="A2" s="160" t="s">
        <v>129</v>
      </c>
      <c r="B2" s="160"/>
      <c r="C2" s="160"/>
      <c r="D2" s="160"/>
      <c r="E2" s="160"/>
      <c r="F2" s="160"/>
      <c r="G2" s="160"/>
      <c r="H2" s="160"/>
      <c r="I2" s="61"/>
    </row>
    <row r="3" spans="1:9" x14ac:dyDescent="0.25">
      <c r="A3" s="10"/>
      <c r="B3" s="10"/>
      <c r="C3" s="10"/>
      <c r="D3" s="10"/>
      <c r="E3" s="10"/>
      <c r="F3" s="10"/>
      <c r="G3" s="10"/>
      <c r="H3" s="10"/>
    </row>
    <row r="4" spans="1:9" ht="12.75" customHeight="1" x14ac:dyDescent="0.25">
      <c r="A4" s="11" t="s">
        <v>31</v>
      </c>
      <c r="B4" s="11"/>
      <c r="C4" s="13"/>
      <c r="D4" s="13"/>
      <c r="E4" s="13"/>
      <c r="F4" s="12" t="s">
        <v>139</v>
      </c>
      <c r="G4" s="12" t="s">
        <v>140</v>
      </c>
      <c r="H4" s="13"/>
    </row>
    <row r="5" spans="1:9" ht="12.75" customHeight="1" x14ac:dyDescent="0.25">
      <c r="A5" s="14" t="s">
        <v>35</v>
      </c>
      <c r="B5" s="14"/>
      <c r="C5" s="15" t="s">
        <v>141</v>
      </c>
      <c r="D5" s="15" t="s">
        <v>142</v>
      </c>
      <c r="E5" s="15" t="s">
        <v>143</v>
      </c>
      <c r="F5" s="15" t="s">
        <v>144</v>
      </c>
      <c r="G5" s="15" t="s">
        <v>144</v>
      </c>
      <c r="H5" s="15" t="s">
        <v>145</v>
      </c>
    </row>
    <row r="6" spans="1:9" ht="12.75" customHeight="1" x14ac:dyDescent="0.25">
      <c r="A6" s="69"/>
      <c r="B6" s="69"/>
      <c r="C6" s="51"/>
      <c r="D6" s="51"/>
      <c r="E6" s="51"/>
      <c r="F6" s="51"/>
      <c r="G6" s="51"/>
      <c r="H6" s="51"/>
    </row>
    <row r="7" spans="1:9" ht="12.75" customHeight="1" x14ac:dyDescent="0.25">
      <c r="A7" s="16">
        <v>1993</v>
      </c>
      <c r="B7" s="10"/>
      <c r="C7" s="17">
        <v>109405</v>
      </c>
      <c r="D7" s="17">
        <v>143262</v>
      </c>
      <c r="E7" s="17">
        <v>61487</v>
      </c>
      <c r="F7" s="17">
        <v>15546</v>
      </c>
      <c r="G7" s="17">
        <v>6474</v>
      </c>
      <c r="H7" s="17">
        <v>16367</v>
      </c>
    </row>
    <row r="8" spans="1:9" ht="12.75" customHeight="1" x14ac:dyDescent="0.25">
      <c r="A8" s="16">
        <v>1994</v>
      </c>
      <c r="B8" s="10"/>
      <c r="C8" s="17">
        <v>131787</v>
      </c>
      <c r="D8" s="17">
        <v>160797</v>
      </c>
      <c r="E8" s="17">
        <v>84500</v>
      </c>
      <c r="F8" s="17">
        <v>23751</v>
      </c>
      <c r="G8" s="17">
        <v>11335</v>
      </c>
      <c r="H8" s="17">
        <v>18054</v>
      </c>
    </row>
    <row r="9" spans="1:9" ht="12.75" customHeight="1" x14ac:dyDescent="0.25">
      <c r="A9" s="16">
        <v>1995</v>
      </c>
      <c r="B9" s="10"/>
      <c r="C9" s="17">
        <v>93792</v>
      </c>
      <c r="D9" s="17">
        <v>169629</v>
      </c>
      <c r="E9" s="17">
        <v>67069</v>
      </c>
      <c r="F9" s="17">
        <v>20398</v>
      </c>
      <c r="G9" s="17">
        <v>7652</v>
      </c>
      <c r="H9" s="17">
        <v>16445</v>
      </c>
    </row>
    <row r="10" spans="1:9" ht="12.75" customHeight="1" x14ac:dyDescent="0.25">
      <c r="A10" s="16">
        <v>1996</v>
      </c>
      <c r="B10" s="10"/>
      <c r="C10" s="17">
        <v>134505</v>
      </c>
      <c r="D10" s="17">
        <v>134605</v>
      </c>
      <c r="E10" s="17">
        <v>84602</v>
      </c>
      <c r="F10" s="17">
        <v>33055</v>
      </c>
      <c r="G10" s="17">
        <v>21873</v>
      </c>
      <c r="H10" s="17">
        <v>15237</v>
      </c>
    </row>
    <row r="11" spans="1:9" ht="12.75" customHeight="1" x14ac:dyDescent="0.25">
      <c r="A11" s="16">
        <v>1997</v>
      </c>
      <c r="B11" s="10"/>
      <c r="C11" s="17">
        <v>176245</v>
      </c>
      <c r="D11" s="17">
        <v>137062</v>
      </c>
      <c r="E11" s="17">
        <v>127656</v>
      </c>
      <c r="F11" s="17">
        <v>31738</v>
      </c>
      <c r="G11" s="17">
        <v>15279</v>
      </c>
      <c r="H11" s="17">
        <v>8346</v>
      </c>
    </row>
    <row r="12" spans="1:9" ht="12.75" customHeight="1" x14ac:dyDescent="0.25">
      <c r="A12" s="16">
        <v>1998</v>
      </c>
      <c r="B12" s="10"/>
      <c r="C12" s="17">
        <v>155499</v>
      </c>
      <c r="D12" s="17">
        <v>140997</v>
      </c>
      <c r="E12" s="17">
        <v>107689</v>
      </c>
      <c r="F12" s="17">
        <v>32274</v>
      </c>
      <c r="G12" s="17">
        <v>18151</v>
      </c>
      <c r="H12" s="17">
        <v>9666</v>
      </c>
    </row>
    <row r="13" spans="1:9" ht="12.75" customHeight="1" x14ac:dyDescent="0.25">
      <c r="A13" s="16">
        <v>1999</v>
      </c>
      <c r="B13" s="10"/>
      <c r="C13" s="17">
        <v>127738</v>
      </c>
      <c r="D13" s="17">
        <v>73429</v>
      </c>
      <c r="E13" s="17">
        <v>102369</v>
      </c>
      <c r="F13" s="17">
        <v>25807</v>
      </c>
      <c r="G13" s="17">
        <v>15338</v>
      </c>
      <c r="H13" s="17">
        <v>7548</v>
      </c>
    </row>
    <row r="14" spans="1:9" ht="12.75" customHeight="1" x14ac:dyDescent="0.25">
      <c r="A14" s="16">
        <v>2000</v>
      </c>
      <c r="B14" s="10"/>
      <c r="C14" s="17">
        <v>131701</v>
      </c>
      <c r="D14" s="17">
        <v>148193</v>
      </c>
      <c r="E14" s="17">
        <v>131789</v>
      </c>
      <c r="F14" s="17">
        <v>26913</v>
      </c>
      <c r="G14" s="17">
        <v>18119</v>
      </c>
      <c r="H14" s="17">
        <v>9601</v>
      </c>
    </row>
    <row r="15" spans="1:9" ht="12.75" customHeight="1" x14ac:dyDescent="0.25">
      <c r="A15" s="16">
        <v>2001</v>
      </c>
      <c r="B15" s="10"/>
      <c r="C15" s="17">
        <v>121810</v>
      </c>
      <c r="D15" s="17">
        <v>110852</v>
      </c>
      <c r="E15" s="17">
        <v>141543</v>
      </c>
      <c r="F15" s="17">
        <v>23743</v>
      </c>
      <c r="G15" s="17">
        <v>15866</v>
      </c>
      <c r="H15" s="17">
        <v>11047</v>
      </c>
    </row>
    <row r="16" spans="1:9" ht="12.75" customHeight="1" x14ac:dyDescent="0.25">
      <c r="A16" s="16">
        <v>2002</v>
      </c>
      <c r="B16" s="10"/>
      <c r="C16" s="17">
        <v>99410</v>
      </c>
      <c r="D16" s="17">
        <v>138585</v>
      </c>
      <c r="E16" s="17">
        <v>133796</v>
      </c>
      <c r="F16" s="17">
        <v>25505</v>
      </c>
      <c r="G16" s="17">
        <v>8822</v>
      </c>
      <c r="H16" s="17">
        <v>13013</v>
      </c>
    </row>
    <row r="17" spans="1:8" ht="12.75" customHeight="1" x14ac:dyDescent="0.25">
      <c r="A17" s="16">
        <v>2003</v>
      </c>
      <c r="B17" s="10"/>
      <c r="C17" s="17">
        <v>112113</v>
      </c>
      <c r="D17" s="17">
        <v>126978</v>
      </c>
      <c r="E17" s="17">
        <v>190062</v>
      </c>
      <c r="F17" s="17">
        <v>24754</v>
      </c>
      <c r="G17" s="17">
        <v>12811</v>
      </c>
      <c r="H17" s="17">
        <v>7177</v>
      </c>
    </row>
    <row r="18" spans="1:8" ht="12.75" customHeight="1" x14ac:dyDescent="0.25">
      <c r="A18" s="16">
        <v>2004</v>
      </c>
      <c r="B18" s="10"/>
      <c r="C18" s="17">
        <v>95802</v>
      </c>
      <c r="D18" s="17">
        <v>107858</v>
      </c>
      <c r="E18" s="17">
        <v>162444</v>
      </c>
      <c r="F18" s="17">
        <v>20655</v>
      </c>
      <c r="G18" s="17">
        <v>7111</v>
      </c>
      <c r="H18" s="17">
        <v>10025</v>
      </c>
    </row>
    <row r="19" spans="1:8" ht="12.75" customHeight="1" x14ac:dyDescent="0.25">
      <c r="A19" s="16">
        <v>2005</v>
      </c>
      <c r="B19" s="10"/>
      <c r="C19" s="17">
        <v>110948</v>
      </c>
      <c r="D19" s="17">
        <v>102968</v>
      </c>
      <c r="E19" s="17">
        <v>156704</v>
      </c>
      <c r="F19" s="17">
        <v>20300</v>
      </c>
      <c r="G19" s="17">
        <v>8781</v>
      </c>
      <c r="H19" s="17">
        <v>11394</v>
      </c>
    </row>
    <row r="20" spans="1:8" ht="12.75" customHeight="1" x14ac:dyDescent="0.25">
      <c r="A20" s="16">
        <v>2006</v>
      </c>
      <c r="B20" s="10"/>
      <c r="C20" s="17">
        <v>113899</v>
      </c>
      <c r="D20" s="17">
        <v>131435</v>
      </c>
      <c r="E20" s="17">
        <v>147431</v>
      </c>
      <c r="F20" s="17">
        <v>21290</v>
      </c>
      <c r="G20" s="17">
        <v>5591</v>
      </c>
      <c r="H20" s="17">
        <v>7447</v>
      </c>
    </row>
    <row r="21" spans="1:8" ht="12.75" customHeight="1" x14ac:dyDescent="0.25">
      <c r="A21" s="16">
        <v>2007</v>
      </c>
      <c r="B21" s="10"/>
      <c r="C21" s="18">
        <v>94018</v>
      </c>
      <c r="D21" s="18">
        <v>119189</v>
      </c>
      <c r="E21" s="18">
        <v>128022</v>
      </c>
      <c r="F21" s="18">
        <v>13245</v>
      </c>
      <c r="G21" s="18">
        <v>4453</v>
      </c>
      <c r="H21" s="18">
        <v>8806</v>
      </c>
    </row>
    <row r="22" spans="1:8" ht="12.75" customHeight="1" x14ac:dyDescent="0.25">
      <c r="A22" s="16">
        <v>2008</v>
      </c>
      <c r="B22" s="10"/>
      <c r="C22" s="18">
        <v>87024</v>
      </c>
      <c r="D22" s="18">
        <v>101685</v>
      </c>
      <c r="E22" s="18">
        <v>90505</v>
      </c>
      <c r="F22" s="18">
        <v>11279</v>
      </c>
      <c r="G22" s="18">
        <v>3200</v>
      </c>
      <c r="H22" s="18">
        <v>7546</v>
      </c>
    </row>
    <row r="23" spans="1:8" ht="12.75" customHeight="1" x14ac:dyDescent="0.25">
      <c r="A23" s="16">
        <v>2009</v>
      </c>
      <c r="B23" s="10"/>
      <c r="C23" s="70">
        <v>65919</v>
      </c>
      <c r="D23" s="70">
        <v>140856</v>
      </c>
      <c r="E23" s="70">
        <v>92588</v>
      </c>
      <c r="F23" s="70">
        <v>12593</v>
      </c>
      <c r="G23" s="70">
        <v>5435</v>
      </c>
      <c r="H23" s="70">
        <v>7751</v>
      </c>
    </row>
    <row r="24" spans="1:8" ht="12.75" customHeight="1" x14ac:dyDescent="0.25">
      <c r="A24" s="16">
        <v>2010</v>
      </c>
      <c r="B24" s="10"/>
      <c r="C24" s="70">
        <v>57590</v>
      </c>
      <c r="D24" s="70">
        <v>92756</v>
      </c>
      <c r="E24" s="70">
        <v>92631</v>
      </c>
      <c r="F24" s="70">
        <v>8771</v>
      </c>
      <c r="G24" s="70">
        <v>6479</v>
      </c>
      <c r="H24" s="70">
        <v>9674</v>
      </c>
    </row>
    <row r="25" spans="1:8" ht="12.75" customHeight="1" x14ac:dyDescent="0.25">
      <c r="A25" s="16">
        <v>2011</v>
      </c>
      <c r="B25" s="10"/>
      <c r="C25" s="71">
        <v>52168</v>
      </c>
      <c r="D25" s="71">
        <v>54786</v>
      </c>
      <c r="E25" s="71">
        <v>88678</v>
      </c>
      <c r="F25" s="71">
        <v>11756</v>
      </c>
      <c r="G25" s="71">
        <v>6924</v>
      </c>
      <c r="H25" s="71">
        <v>9439</v>
      </c>
    </row>
    <row r="26" spans="1:8" ht="12.75" customHeight="1" x14ac:dyDescent="0.25">
      <c r="A26" s="16">
        <v>2012</v>
      </c>
      <c r="B26" s="10"/>
      <c r="C26" s="71">
        <v>50453</v>
      </c>
      <c r="D26" s="71">
        <v>51746</v>
      </c>
      <c r="E26" s="71">
        <v>82218</v>
      </c>
      <c r="F26" s="71">
        <v>9799</v>
      </c>
      <c r="G26" s="71">
        <v>8008</v>
      </c>
      <c r="H26" s="71">
        <v>6120</v>
      </c>
    </row>
    <row r="27" spans="1:8" ht="12.75" customHeight="1" x14ac:dyDescent="0.25">
      <c r="A27" s="16">
        <v>2013</v>
      </c>
      <c r="B27" s="10"/>
      <c r="C27" s="71">
        <v>36752</v>
      </c>
      <c r="D27" s="71">
        <v>50317</v>
      </c>
      <c r="E27" s="71">
        <v>72699</v>
      </c>
      <c r="F27" s="71">
        <v>5739</v>
      </c>
      <c r="G27" s="71">
        <v>3253</v>
      </c>
      <c r="H27" s="71">
        <v>6793</v>
      </c>
    </row>
    <row r="28" spans="1:8" ht="12.75" customHeight="1" x14ac:dyDescent="0.25">
      <c r="A28" s="16">
        <v>2014</v>
      </c>
      <c r="B28" s="10"/>
      <c r="C28" s="71">
        <v>41407</v>
      </c>
      <c r="D28" s="71">
        <v>57814</v>
      </c>
      <c r="E28" s="71">
        <v>70498</v>
      </c>
      <c r="F28" s="71">
        <v>6538</v>
      </c>
      <c r="G28" s="71">
        <v>4355</v>
      </c>
      <c r="H28" s="71">
        <v>6767</v>
      </c>
    </row>
    <row r="29" spans="1:8" ht="12.75" customHeight="1" x14ac:dyDescent="0.25">
      <c r="A29" s="16">
        <v>2015</v>
      </c>
      <c r="B29" s="10"/>
      <c r="C29" s="71">
        <v>35658</v>
      </c>
      <c r="D29" s="71">
        <v>70451</v>
      </c>
      <c r="E29" s="71">
        <v>80594</v>
      </c>
      <c r="F29" s="71">
        <v>12689</v>
      </c>
      <c r="G29" s="71">
        <v>5153</v>
      </c>
      <c r="H29" s="71">
        <v>7542</v>
      </c>
    </row>
    <row r="30" spans="1:8" ht="12.75" customHeight="1" x14ac:dyDescent="0.25">
      <c r="A30" s="16">
        <v>2016</v>
      </c>
      <c r="B30" s="10"/>
      <c r="C30" s="72">
        <v>65195</v>
      </c>
      <c r="D30" s="20">
        <v>56852</v>
      </c>
      <c r="E30" s="20">
        <v>69782</v>
      </c>
      <c r="F30" s="20">
        <v>9960</v>
      </c>
      <c r="G30" s="20">
        <v>3420</v>
      </c>
      <c r="H30" s="20">
        <v>4609</v>
      </c>
    </row>
    <row r="31" spans="1:8" ht="12.75" customHeight="1" x14ac:dyDescent="0.25">
      <c r="A31" s="16">
        <v>2017</v>
      </c>
      <c r="B31" s="10"/>
      <c r="C31" s="20">
        <v>69248</v>
      </c>
      <c r="D31" s="20">
        <v>55716</v>
      </c>
      <c r="E31" s="20">
        <v>62566</v>
      </c>
      <c r="F31" s="20">
        <v>13420</v>
      </c>
      <c r="G31" s="20">
        <v>4877</v>
      </c>
      <c r="H31" s="20">
        <v>7013</v>
      </c>
    </row>
    <row r="32" spans="1:8" ht="12.75" customHeight="1" x14ac:dyDescent="0.25">
      <c r="A32" s="16">
        <v>2018</v>
      </c>
      <c r="B32" s="10"/>
      <c r="C32" s="20">
        <v>78856</v>
      </c>
      <c r="D32" s="20">
        <v>49010</v>
      </c>
      <c r="E32" s="20">
        <v>81991</v>
      </c>
      <c r="F32" s="20">
        <v>17114</v>
      </c>
      <c r="G32" s="20">
        <v>5239</v>
      </c>
      <c r="H32" s="20">
        <v>8383</v>
      </c>
    </row>
    <row r="33" spans="1:10" ht="12.75" customHeight="1" x14ac:dyDescent="0.25">
      <c r="A33" s="10"/>
      <c r="B33" s="10"/>
      <c r="C33" s="20"/>
      <c r="D33" s="20"/>
      <c r="E33" s="20"/>
      <c r="F33" s="20"/>
      <c r="G33" s="20"/>
      <c r="H33" s="20"/>
    </row>
    <row r="34" spans="1:10" ht="14.25" customHeight="1" x14ac:dyDescent="0.25">
      <c r="A34" s="170" t="s">
        <v>146</v>
      </c>
      <c r="B34" s="170"/>
      <c r="C34" s="170"/>
      <c r="D34" s="170"/>
      <c r="E34" s="170"/>
      <c r="F34" s="170"/>
      <c r="G34" s="170"/>
      <c r="H34" s="170"/>
      <c r="I34" s="73"/>
      <c r="J34" s="73"/>
    </row>
    <row r="35" spans="1:10" ht="12.75" customHeight="1" x14ac:dyDescent="0.25">
      <c r="A35" s="170" t="s">
        <v>147</v>
      </c>
      <c r="B35" s="170"/>
      <c r="C35" s="170"/>
      <c r="D35" s="170"/>
      <c r="E35" s="170"/>
      <c r="F35" s="170"/>
      <c r="G35" s="170"/>
      <c r="H35" s="170"/>
      <c r="I35" s="73"/>
      <c r="J35" s="73"/>
    </row>
    <row r="36" spans="1:10" ht="12.75" customHeight="1" x14ac:dyDescent="0.25">
      <c r="A36" s="170" t="s">
        <v>148</v>
      </c>
      <c r="B36" s="170"/>
      <c r="C36" s="170"/>
      <c r="D36" s="170"/>
      <c r="E36" s="170"/>
      <c r="F36" s="170"/>
      <c r="G36" s="170"/>
      <c r="H36" s="170"/>
      <c r="I36" s="59"/>
    </row>
    <row r="37" spans="1:10" ht="12.75" customHeight="1" x14ac:dyDescent="0.25">
      <c r="A37" s="170" t="s">
        <v>149</v>
      </c>
      <c r="B37" s="170"/>
      <c r="C37" s="170"/>
      <c r="D37" s="170"/>
      <c r="E37" s="170"/>
      <c r="F37" s="170"/>
      <c r="G37" s="170"/>
      <c r="H37" s="170"/>
      <c r="I37" s="59"/>
    </row>
    <row r="38" spans="1:10" ht="14.25" customHeight="1" x14ac:dyDescent="0.25">
      <c r="A38" s="166" t="s">
        <v>150</v>
      </c>
      <c r="B38" s="166"/>
      <c r="C38" s="166"/>
      <c r="D38" s="166"/>
      <c r="E38" s="166"/>
      <c r="F38" s="166"/>
      <c r="G38" s="166"/>
      <c r="H38" s="166"/>
      <c r="I38" s="74"/>
    </row>
    <row r="40" spans="1:10" ht="14.25" customHeight="1" x14ac:dyDescent="0.25">
      <c r="A40" s="16" t="s">
        <v>151</v>
      </c>
      <c r="B40" s="16"/>
      <c r="C40" s="16"/>
    </row>
  </sheetData>
  <mergeCells count="7">
    <mergeCell ref="A38:H38"/>
    <mergeCell ref="A1:H1"/>
    <mergeCell ref="A2:H2"/>
    <mergeCell ref="A34:H34"/>
    <mergeCell ref="A35:H35"/>
    <mergeCell ref="A36:H36"/>
    <mergeCell ref="A37:H37"/>
  </mergeCells>
  <printOptions horizontalCentered="1"/>
  <pageMargins left="0.5" right="0.5" top="0.5" bottom="0.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5"/>
  <sheetViews>
    <sheetView zoomScaleNormal="100" workbookViewId="0">
      <selection sqref="A1:G1"/>
    </sheetView>
  </sheetViews>
  <sheetFormatPr defaultColWidth="9.28515625" defaultRowHeight="13.2" x14ac:dyDescent="0.25"/>
  <cols>
    <col min="1" max="1" width="18" style="3" bestFit="1" customWidth="1"/>
    <col min="2" max="3" width="14.140625" style="3" customWidth="1"/>
    <col min="4" max="4" width="6.140625" style="3" customWidth="1"/>
    <col min="5" max="7" width="14.140625" style="3" customWidth="1"/>
    <col min="8" max="8" width="2.85546875" style="3" customWidth="1"/>
    <col min="9" max="16384" width="9.28515625" style="3"/>
  </cols>
  <sheetData>
    <row r="1" spans="1:7" ht="12.75" customHeight="1" x14ac:dyDescent="0.25">
      <c r="A1" s="159" t="s">
        <v>152</v>
      </c>
      <c r="B1" s="159"/>
      <c r="C1" s="159"/>
      <c r="D1" s="159"/>
      <c r="E1" s="159"/>
      <c r="F1" s="159"/>
      <c r="G1" s="159"/>
    </row>
    <row r="2" spans="1:7" ht="12.75" customHeight="1" x14ac:dyDescent="0.25">
      <c r="A2" s="160" t="s">
        <v>129</v>
      </c>
      <c r="B2" s="160"/>
      <c r="C2" s="160"/>
      <c r="D2" s="160"/>
      <c r="E2" s="160"/>
      <c r="F2" s="160"/>
      <c r="G2" s="160"/>
    </row>
    <row r="3" spans="1:7" ht="12.75" customHeight="1" x14ac:dyDescent="0.25">
      <c r="A3" s="10"/>
      <c r="B3" s="10"/>
      <c r="C3" s="10"/>
      <c r="D3" s="10"/>
      <c r="E3" s="10"/>
      <c r="F3" s="10"/>
      <c r="G3" s="10"/>
    </row>
    <row r="4" spans="1:7" ht="12.75" customHeight="1" x14ac:dyDescent="0.25">
      <c r="A4" s="50"/>
      <c r="B4" s="172" t="s">
        <v>153</v>
      </c>
      <c r="C4" s="172"/>
      <c r="D4" s="75"/>
      <c r="E4" s="172" t="s">
        <v>154</v>
      </c>
      <c r="F4" s="172"/>
      <c r="G4" s="172"/>
    </row>
    <row r="5" spans="1:7" ht="12.75" customHeight="1" x14ac:dyDescent="0.25">
      <c r="A5" s="50"/>
      <c r="B5" s="76" t="s">
        <v>155</v>
      </c>
      <c r="C5" s="77" t="s">
        <v>156</v>
      </c>
      <c r="D5" s="75"/>
      <c r="E5" s="76" t="s">
        <v>157</v>
      </c>
      <c r="F5" s="78"/>
      <c r="G5" s="78"/>
    </row>
    <row r="6" spans="1:7" ht="12.75" customHeight="1" x14ac:dyDescent="0.25">
      <c r="A6" s="79" t="s">
        <v>158</v>
      </c>
      <c r="B6" s="80" t="s">
        <v>159</v>
      </c>
      <c r="C6" s="80" t="s">
        <v>160</v>
      </c>
      <c r="D6" s="81"/>
      <c r="E6" s="80" t="s">
        <v>161</v>
      </c>
      <c r="F6" s="80" t="s">
        <v>157</v>
      </c>
      <c r="G6" s="80" t="s">
        <v>162</v>
      </c>
    </row>
    <row r="7" spans="1:7" ht="12.75" customHeight="1" x14ac:dyDescent="0.25">
      <c r="B7" s="82"/>
      <c r="C7" s="82"/>
      <c r="D7" s="83"/>
      <c r="E7" s="82"/>
      <c r="F7" s="82"/>
      <c r="G7" s="82"/>
    </row>
    <row r="8" spans="1:7" ht="12.75" customHeight="1" x14ac:dyDescent="0.25">
      <c r="A8" s="84">
        <v>2005</v>
      </c>
      <c r="B8" s="85">
        <v>63823</v>
      </c>
      <c r="C8" s="86">
        <v>28420</v>
      </c>
      <c r="D8" s="86"/>
      <c r="E8" s="87">
        <v>509703</v>
      </c>
      <c r="F8" s="87">
        <v>249087</v>
      </c>
      <c r="G8" s="87">
        <v>202324</v>
      </c>
    </row>
    <row r="9" spans="1:7" ht="12.75" customHeight="1" x14ac:dyDescent="0.25">
      <c r="A9" s="84">
        <v>2006</v>
      </c>
      <c r="B9" s="86">
        <v>78873</v>
      </c>
      <c r="C9" s="86">
        <v>29791</v>
      </c>
      <c r="D9" s="86"/>
      <c r="E9" s="87">
        <v>417399</v>
      </c>
      <c r="F9" s="87">
        <v>113280</v>
      </c>
      <c r="G9" s="87">
        <v>175436</v>
      </c>
    </row>
    <row r="10" spans="1:7" ht="12.75" customHeight="1" x14ac:dyDescent="0.25">
      <c r="A10" s="84">
        <v>2007</v>
      </c>
      <c r="B10" s="85">
        <v>78549</v>
      </c>
      <c r="C10" s="85">
        <v>23942</v>
      </c>
      <c r="D10" s="86"/>
      <c r="E10" s="87">
        <v>575057</v>
      </c>
      <c r="F10" s="87">
        <v>311436</v>
      </c>
      <c r="G10" s="87">
        <v>234301</v>
      </c>
    </row>
    <row r="11" spans="1:7" ht="12.75" customHeight="1" x14ac:dyDescent="0.25">
      <c r="A11" s="84">
        <v>2008</v>
      </c>
      <c r="B11" s="85">
        <v>71247</v>
      </c>
      <c r="C11" s="85">
        <v>16111</v>
      </c>
      <c r="D11" s="86"/>
      <c r="E11" s="87">
        <v>392497</v>
      </c>
      <c r="F11" s="87">
        <v>90053</v>
      </c>
      <c r="G11" s="87">
        <v>160237</v>
      </c>
    </row>
    <row r="12" spans="1:7" ht="12.75" customHeight="1" x14ac:dyDescent="0.25">
      <c r="A12" s="84">
        <v>2009</v>
      </c>
      <c r="B12" s="88">
        <v>135155</v>
      </c>
      <c r="C12" s="88">
        <v>33217</v>
      </c>
      <c r="D12" s="87"/>
      <c r="E12" s="87">
        <v>603401</v>
      </c>
      <c r="F12" s="87">
        <v>486823</v>
      </c>
      <c r="G12" s="87">
        <v>588115</v>
      </c>
    </row>
    <row r="13" spans="1:7" ht="12.75" customHeight="1" x14ac:dyDescent="0.25">
      <c r="A13" s="84">
        <v>2010</v>
      </c>
      <c r="B13" s="88">
        <v>95309</v>
      </c>
      <c r="C13" s="88">
        <v>31508</v>
      </c>
      <c r="D13" s="87"/>
      <c r="E13" s="87">
        <v>388496</v>
      </c>
      <c r="F13" s="87">
        <v>127854</v>
      </c>
      <c r="G13" s="87">
        <v>208077</v>
      </c>
    </row>
    <row r="14" spans="1:7" ht="12.75" customHeight="1" x14ac:dyDescent="0.25">
      <c r="A14" s="84">
        <v>2011</v>
      </c>
      <c r="B14" s="88">
        <v>105215</v>
      </c>
      <c r="C14" s="88">
        <v>48933</v>
      </c>
      <c r="D14" s="87"/>
      <c r="E14" s="87">
        <v>497772</v>
      </c>
      <c r="F14" s="87">
        <v>318894</v>
      </c>
      <c r="G14" s="87">
        <v>587982</v>
      </c>
    </row>
    <row r="15" spans="1:7" ht="12.75" customHeight="1" x14ac:dyDescent="0.25">
      <c r="A15" s="84">
        <v>2012</v>
      </c>
      <c r="B15" s="88">
        <v>80807</v>
      </c>
      <c r="C15" s="88">
        <v>31332</v>
      </c>
      <c r="D15" s="87"/>
      <c r="E15" s="87">
        <v>529528</v>
      </c>
      <c r="F15" s="87">
        <v>294823</v>
      </c>
      <c r="G15" s="87">
        <v>289871</v>
      </c>
    </row>
    <row r="16" spans="1:7" ht="12.75" customHeight="1" x14ac:dyDescent="0.25">
      <c r="A16" s="84">
        <v>2013</v>
      </c>
      <c r="B16" s="88">
        <v>60418</v>
      </c>
      <c r="C16" s="88">
        <v>25909</v>
      </c>
      <c r="D16" s="87"/>
      <c r="E16" s="87">
        <v>561006</v>
      </c>
      <c r="F16" s="87">
        <v>384387</v>
      </c>
      <c r="G16" s="87">
        <v>741407</v>
      </c>
    </row>
    <row r="17" spans="1:8" ht="12.75" customHeight="1" x14ac:dyDescent="0.25">
      <c r="A17" s="84">
        <v>2014</v>
      </c>
      <c r="B17" s="88">
        <v>81318</v>
      </c>
      <c r="C17" s="88">
        <v>36817</v>
      </c>
      <c r="D17" s="87"/>
      <c r="E17" s="87">
        <v>571591</v>
      </c>
      <c r="F17" s="87">
        <v>344908</v>
      </c>
      <c r="G17" s="87">
        <v>353218</v>
      </c>
    </row>
    <row r="18" spans="1:8" ht="12.75" customHeight="1" x14ac:dyDescent="0.25">
      <c r="A18" s="84">
        <v>2015</v>
      </c>
      <c r="B18" s="88">
        <v>89503</v>
      </c>
      <c r="C18" s="88">
        <v>38428</v>
      </c>
      <c r="D18" s="87"/>
      <c r="E18" s="87">
        <v>633018</v>
      </c>
      <c r="F18" s="87">
        <v>514531</v>
      </c>
      <c r="G18" s="87">
        <v>533162</v>
      </c>
    </row>
    <row r="19" spans="1:8" ht="12.75" customHeight="1" x14ac:dyDescent="0.25">
      <c r="A19" s="84">
        <v>2016</v>
      </c>
      <c r="B19" s="88">
        <v>55570</v>
      </c>
      <c r="C19" s="88">
        <v>22365</v>
      </c>
      <c r="D19" s="87"/>
      <c r="E19" s="87">
        <v>244925</v>
      </c>
      <c r="F19" s="87">
        <v>82537</v>
      </c>
      <c r="G19" s="87">
        <v>223423</v>
      </c>
    </row>
    <row r="20" spans="1:8" ht="12.75" customHeight="1" x14ac:dyDescent="0.25">
      <c r="A20" s="84">
        <v>2017</v>
      </c>
      <c r="B20" s="88">
        <v>20167</v>
      </c>
      <c r="C20" s="88">
        <v>20357</v>
      </c>
      <c r="D20" s="87"/>
      <c r="E20" s="87">
        <v>258292</v>
      </c>
      <c r="F20" s="87">
        <v>165455</v>
      </c>
      <c r="G20" s="87">
        <v>222850</v>
      </c>
    </row>
    <row r="21" spans="1:8" ht="12.75" customHeight="1" x14ac:dyDescent="0.25">
      <c r="A21" s="16"/>
      <c r="B21" s="20"/>
      <c r="C21" s="20"/>
      <c r="D21" s="13"/>
      <c r="E21" s="20"/>
      <c r="F21" s="20"/>
      <c r="G21" s="20"/>
    </row>
    <row r="22" spans="1:8" ht="14.25" customHeight="1" x14ac:dyDescent="0.25">
      <c r="A22" s="166" t="s">
        <v>163</v>
      </c>
      <c r="B22" s="166"/>
      <c r="C22" s="166"/>
      <c r="D22" s="166"/>
      <c r="E22" s="166"/>
      <c r="F22" s="166"/>
      <c r="G22" s="166"/>
      <c r="H22" s="59"/>
    </row>
    <row r="23" spans="1:8" ht="14.25" customHeight="1" x14ac:dyDescent="0.25">
      <c r="A23" s="166" t="s">
        <v>164</v>
      </c>
      <c r="B23" s="166"/>
      <c r="C23" s="166"/>
      <c r="D23" s="166"/>
      <c r="E23" s="166"/>
      <c r="F23" s="166"/>
      <c r="G23" s="166"/>
      <c r="H23" s="59"/>
    </row>
    <row r="24" spans="1:8" x14ac:dyDescent="0.25">
      <c r="A24" s="10"/>
      <c r="B24" s="10"/>
      <c r="C24" s="10"/>
      <c r="D24" s="10"/>
      <c r="E24" s="10"/>
      <c r="F24" s="10"/>
      <c r="G24" s="10"/>
    </row>
    <row r="25" spans="1:8" ht="14.25" customHeight="1" x14ac:dyDescent="0.25">
      <c r="A25" s="161" t="s">
        <v>165</v>
      </c>
      <c r="B25" s="171"/>
      <c r="C25" s="171"/>
      <c r="D25" s="171"/>
      <c r="E25" s="171"/>
      <c r="F25" s="171"/>
      <c r="G25" s="171"/>
      <c r="H25" s="171"/>
    </row>
  </sheetData>
  <mergeCells count="7">
    <mergeCell ref="A25:H25"/>
    <mergeCell ref="A1:G1"/>
    <mergeCell ref="A2:G2"/>
    <mergeCell ref="B4:C4"/>
    <mergeCell ref="E4:G4"/>
    <mergeCell ref="A22:G22"/>
    <mergeCell ref="A23:G23"/>
  </mergeCells>
  <printOptions horizontalCentered="1"/>
  <pageMargins left="0.5" right="0.5" top="0.5" bottom="0.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9"/>
  <sheetViews>
    <sheetView workbookViewId="0">
      <selection sqref="A1:E1"/>
    </sheetView>
  </sheetViews>
  <sheetFormatPr defaultColWidth="9.28515625" defaultRowHeight="13.2" x14ac:dyDescent="0.25"/>
  <cols>
    <col min="1" max="1" width="14" style="3" customWidth="1"/>
    <col min="2" max="5" width="14.7109375" style="3" customWidth="1"/>
    <col min="6" max="6" width="2.85546875" style="3" customWidth="1"/>
    <col min="7" max="16384" width="9.28515625" style="3"/>
  </cols>
  <sheetData>
    <row r="1" spans="1:5" ht="12.75" customHeight="1" x14ac:dyDescent="0.25">
      <c r="A1" s="159" t="s">
        <v>166</v>
      </c>
      <c r="B1" s="159"/>
      <c r="C1" s="159"/>
      <c r="D1" s="159"/>
      <c r="E1" s="159"/>
    </row>
    <row r="2" spans="1:5" ht="12.75" customHeight="1" x14ac:dyDescent="0.25">
      <c r="A2" s="160" t="s">
        <v>167</v>
      </c>
      <c r="B2" s="160"/>
      <c r="C2" s="160"/>
      <c r="D2" s="160"/>
      <c r="E2" s="160"/>
    </row>
    <row r="3" spans="1:5" ht="12.75" customHeight="1" x14ac:dyDescent="0.25">
      <c r="A3" s="61"/>
      <c r="B3" s="61"/>
      <c r="C3" s="61"/>
      <c r="D3" s="61"/>
      <c r="E3" s="61"/>
    </row>
    <row r="4" spans="1:5" ht="12.75" customHeight="1" x14ac:dyDescent="0.25">
      <c r="A4" s="163" t="s">
        <v>168</v>
      </c>
      <c r="B4" s="163"/>
      <c r="C4" s="163"/>
      <c r="D4" s="163"/>
      <c r="E4" s="163"/>
    </row>
    <row r="5" spans="1:5" ht="12.75" customHeight="1" x14ac:dyDescent="0.25">
      <c r="A5" s="27"/>
      <c r="B5" s="27"/>
      <c r="C5" s="27"/>
      <c r="D5" s="27"/>
      <c r="E5" s="27"/>
    </row>
    <row r="6" spans="1:5" ht="12.75" customHeight="1" x14ac:dyDescent="0.25">
      <c r="A6" s="89" t="s">
        <v>31</v>
      </c>
      <c r="B6" s="90"/>
      <c r="C6" s="90"/>
      <c r="D6" s="90"/>
      <c r="E6" s="90"/>
    </row>
    <row r="7" spans="1:5" ht="12.75" customHeight="1" x14ac:dyDescent="0.25">
      <c r="A7" s="91" t="s">
        <v>35</v>
      </c>
      <c r="B7" s="92" t="s">
        <v>169</v>
      </c>
      <c r="C7" s="92" t="s">
        <v>170</v>
      </c>
      <c r="D7" s="92" t="s">
        <v>171</v>
      </c>
      <c r="E7" s="92" t="s">
        <v>69</v>
      </c>
    </row>
    <row r="8" spans="1:5" ht="12.75" customHeight="1" x14ac:dyDescent="0.25">
      <c r="A8" s="36"/>
      <c r="B8" s="93"/>
      <c r="C8" s="93"/>
      <c r="D8" s="93"/>
      <c r="E8" s="93"/>
    </row>
    <row r="9" spans="1:5" ht="12.75" customHeight="1" x14ac:dyDescent="0.25">
      <c r="A9" s="94">
        <v>1997</v>
      </c>
      <c r="B9" s="52">
        <v>21.7</v>
      </c>
      <c r="C9" s="52">
        <v>2.2999999999999998</v>
      </c>
      <c r="D9" s="52">
        <v>0.3</v>
      </c>
      <c r="E9" s="52">
        <v>24.3</v>
      </c>
    </row>
    <row r="10" spans="1:5" ht="12.75" customHeight="1" x14ac:dyDescent="0.25">
      <c r="A10" s="94">
        <v>1998</v>
      </c>
      <c r="B10" s="52">
        <v>23.4</v>
      </c>
      <c r="C10" s="52">
        <v>3.1</v>
      </c>
      <c r="D10" s="52">
        <v>4.3</v>
      </c>
      <c r="E10" s="52">
        <v>30.8</v>
      </c>
    </row>
    <row r="11" spans="1:5" ht="12.75" customHeight="1" x14ac:dyDescent="0.25">
      <c r="A11" s="94">
        <v>1999</v>
      </c>
      <c r="B11" s="52">
        <v>20.7</v>
      </c>
      <c r="C11" s="52">
        <v>3.1</v>
      </c>
      <c r="D11" s="52">
        <v>2.4</v>
      </c>
      <c r="E11" s="52">
        <v>26.2</v>
      </c>
    </row>
    <row r="12" spans="1:5" ht="12.75" customHeight="1" x14ac:dyDescent="0.25">
      <c r="A12" s="94">
        <v>2000</v>
      </c>
      <c r="B12" s="52">
        <v>20</v>
      </c>
      <c r="C12" s="52">
        <v>2.8</v>
      </c>
      <c r="D12" s="52">
        <v>4.2</v>
      </c>
      <c r="E12" s="52">
        <v>27</v>
      </c>
    </row>
    <row r="13" spans="1:5" ht="12.75" customHeight="1" x14ac:dyDescent="0.25">
      <c r="A13" s="94">
        <v>2001</v>
      </c>
      <c r="B13" s="52">
        <v>14.8</v>
      </c>
      <c r="C13" s="52">
        <v>2.1</v>
      </c>
      <c r="D13" s="52">
        <v>5.2</v>
      </c>
      <c r="E13" s="52">
        <v>22.1</v>
      </c>
    </row>
    <row r="14" spans="1:5" ht="12.75" customHeight="1" x14ac:dyDescent="0.25">
      <c r="A14" s="94">
        <v>2002</v>
      </c>
      <c r="B14" s="52">
        <v>12.7</v>
      </c>
      <c r="C14" s="52">
        <v>2.2000000000000002</v>
      </c>
      <c r="D14" s="52">
        <v>6.1</v>
      </c>
      <c r="E14" s="52">
        <v>21</v>
      </c>
    </row>
    <row r="15" spans="1:5" ht="12.75" customHeight="1" x14ac:dyDescent="0.25">
      <c r="A15" s="94">
        <v>2003</v>
      </c>
      <c r="B15" s="52">
        <v>12.8</v>
      </c>
      <c r="C15" s="52">
        <v>2.1</v>
      </c>
      <c r="D15" s="52">
        <v>6.4</v>
      </c>
      <c r="E15" s="52">
        <v>21.3</v>
      </c>
    </row>
    <row r="16" spans="1:5" ht="12.75" customHeight="1" x14ac:dyDescent="0.25">
      <c r="A16" s="94">
        <v>2004</v>
      </c>
      <c r="B16" s="52">
        <v>12</v>
      </c>
      <c r="C16" s="52">
        <v>2.1</v>
      </c>
      <c r="D16" s="52">
        <v>15.7</v>
      </c>
      <c r="E16" s="52">
        <v>29.8</v>
      </c>
    </row>
    <row r="17" spans="1:6" ht="12.75" customHeight="1" x14ac:dyDescent="0.25">
      <c r="A17" s="94">
        <v>2005</v>
      </c>
      <c r="B17" s="52">
        <v>10.1</v>
      </c>
      <c r="C17" s="52">
        <v>2.2999999999999998</v>
      </c>
      <c r="D17" s="52">
        <v>21.1</v>
      </c>
      <c r="E17" s="52">
        <v>33.5</v>
      </c>
    </row>
    <row r="18" spans="1:6" ht="12.75" customHeight="1" x14ac:dyDescent="0.25">
      <c r="A18" s="94">
        <v>2006</v>
      </c>
      <c r="B18" s="52">
        <v>9.8000000000000007</v>
      </c>
      <c r="C18" s="52">
        <v>2.1</v>
      </c>
      <c r="D18" s="52">
        <v>15.5</v>
      </c>
      <c r="E18" s="52">
        <v>27.4</v>
      </c>
    </row>
    <row r="19" spans="1:6" ht="12.75" customHeight="1" x14ac:dyDescent="0.25">
      <c r="A19" s="94">
        <v>2007</v>
      </c>
      <c r="B19" s="52">
        <v>8.9</v>
      </c>
      <c r="C19" s="52">
        <v>1.3</v>
      </c>
      <c r="D19" s="52">
        <v>15.8</v>
      </c>
      <c r="E19" s="52">
        <v>26</v>
      </c>
    </row>
    <row r="20" spans="1:6" ht="12.75" customHeight="1" x14ac:dyDescent="0.25">
      <c r="A20" s="95">
        <v>2008</v>
      </c>
      <c r="B20" s="96">
        <v>7.7</v>
      </c>
      <c r="C20" s="96">
        <v>1.3</v>
      </c>
      <c r="D20" s="96">
        <v>16</v>
      </c>
      <c r="E20" s="96">
        <v>25</v>
      </c>
    </row>
    <row r="21" spans="1:6" ht="12.75" customHeight="1" x14ac:dyDescent="0.25">
      <c r="A21" s="95">
        <v>2009</v>
      </c>
      <c r="B21" s="96">
        <v>7</v>
      </c>
      <c r="C21" s="96">
        <v>1.6</v>
      </c>
      <c r="D21" s="96">
        <v>5.3</v>
      </c>
      <c r="E21" s="96">
        <v>13.899999999999999</v>
      </c>
    </row>
    <row r="22" spans="1:6" ht="12.75" customHeight="1" x14ac:dyDescent="0.25">
      <c r="A22" s="95">
        <v>2010</v>
      </c>
      <c r="B22" s="97">
        <v>8.1999999999999993</v>
      </c>
      <c r="C22" s="97">
        <v>1.5</v>
      </c>
      <c r="D22" s="97">
        <v>9.1</v>
      </c>
      <c r="E22" s="98">
        <v>18.8</v>
      </c>
    </row>
    <row r="23" spans="1:6" ht="12.75" customHeight="1" x14ac:dyDescent="0.25">
      <c r="A23" s="95">
        <v>2011</v>
      </c>
      <c r="B23" s="97">
        <v>8.6999999999999993</v>
      </c>
      <c r="C23" s="97">
        <v>1.8</v>
      </c>
      <c r="D23" s="97">
        <v>4.7</v>
      </c>
      <c r="E23" s="97">
        <v>15.2</v>
      </c>
    </row>
    <row r="24" spans="1:6" ht="12.75" customHeight="1" x14ac:dyDescent="0.25">
      <c r="A24" s="95">
        <v>2012</v>
      </c>
      <c r="B24" s="97">
        <v>9.9</v>
      </c>
      <c r="C24" s="97">
        <v>2.7</v>
      </c>
      <c r="D24" s="97">
        <v>3.6</v>
      </c>
      <c r="E24" s="97">
        <v>16.2</v>
      </c>
    </row>
    <row r="25" spans="1:6" ht="12.75" customHeight="1" x14ac:dyDescent="0.25">
      <c r="A25" s="95">
        <v>2013</v>
      </c>
      <c r="B25" s="97">
        <v>9.6999999999999993</v>
      </c>
      <c r="C25" s="97">
        <v>2.2999999999999998</v>
      </c>
      <c r="D25" s="97">
        <v>4.7</v>
      </c>
      <c r="E25" s="97">
        <v>16.7</v>
      </c>
    </row>
    <row r="26" spans="1:6" ht="12.75" customHeight="1" x14ac:dyDescent="0.25">
      <c r="A26" s="95">
        <v>2014</v>
      </c>
      <c r="B26" s="97">
        <v>9.5</v>
      </c>
      <c r="C26" s="97">
        <v>2.2000000000000002</v>
      </c>
      <c r="D26" s="97">
        <v>6.1</v>
      </c>
      <c r="E26" s="97">
        <v>17.8</v>
      </c>
    </row>
    <row r="27" spans="1:6" ht="12.75" customHeight="1" x14ac:dyDescent="0.25">
      <c r="A27" s="95">
        <v>2015</v>
      </c>
      <c r="B27" s="97">
        <v>9.1</v>
      </c>
      <c r="C27" s="97">
        <v>2.2000000000000002</v>
      </c>
      <c r="D27" s="97">
        <v>10.6</v>
      </c>
      <c r="E27" s="97">
        <v>21.9</v>
      </c>
    </row>
    <row r="28" spans="1:6" ht="12.75" customHeight="1" x14ac:dyDescent="0.25">
      <c r="A28" s="95">
        <v>2016</v>
      </c>
      <c r="B28" s="97">
        <v>7.8</v>
      </c>
      <c r="C28" s="97">
        <v>2.2000000000000002</v>
      </c>
      <c r="D28" s="97">
        <v>20.2</v>
      </c>
      <c r="E28" s="97">
        <v>30.2</v>
      </c>
    </row>
    <row r="29" spans="1:6" ht="12.75" customHeight="1" x14ac:dyDescent="0.25">
      <c r="A29" s="95">
        <v>2017</v>
      </c>
      <c r="B29" s="97">
        <v>7</v>
      </c>
      <c r="C29" s="97">
        <v>2.5</v>
      </c>
      <c r="D29" s="97">
        <v>16.7</v>
      </c>
      <c r="E29" s="97">
        <v>26.3</v>
      </c>
    </row>
    <row r="30" spans="1:6" ht="12.75" customHeight="1" x14ac:dyDescent="0.25">
      <c r="A30" s="36"/>
      <c r="B30" s="46"/>
      <c r="C30" s="46"/>
      <c r="D30" s="46"/>
      <c r="E30" s="46"/>
    </row>
    <row r="31" spans="1:6" ht="14.25" customHeight="1" x14ac:dyDescent="0.25">
      <c r="A31" s="166" t="s">
        <v>172</v>
      </c>
      <c r="B31" s="166"/>
      <c r="C31" s="166"/>
      <c r="D31" s="166"/>
      <c r="E31" s="166"/>
      <c r="F31" s="58"/>
    </row>
    <row r="32" spans="1:6" ht="12.75" customHeight="1" x14ac:dyDescent="0.25">
      <c r="A32" s="161" t="s">
        <v>173</v>
      </c>
      <c r="B32" s="161"/>
      <c r="C32" s="161"/>
      <c r="D32" s="161"/>
      <c r="E32" s="161"/>
      <c r="F32" s="59"/>
    </row>
    <row r="33" spans="1:7" ht="12.75" customHeight="1" x14ac:dyDescent="0.25">
      <c r="A33" s="161" t="s">
        <v>174</v>
      </c>
      <c r="B33" s="161"/>
      <c r="C33" s="161"/>
      <c r="D33" s="161"/>
      <c r="E33" s="161"/>
      <c r="F33" s="10"/>
      <c r="G33" s="10"/>
    </row>
    <row r="34" spans="1:7" ht="12.75" customHeight="1" x14ac:dyDescent="0.25">
      <c r="A34" s="173" t="s">
        <v>175</v>
      </c>
      <c r="B34" s="173"/>
      <c r="C34" s="173"/>
      <c r="D34" s="173"/>
      <c r="E34" s="173"/>
      <c r="F34" s="10"/>
    </row>
    <row r="35" spans="1:7" ht="14.25" customHeight="1" x14ac:dyDescent="0.25">
      <c r="A35" s="161" t="s">
        <v>176</v>
      </c>
      <c r="B35" s="161"/>
      <c r="C35" s="161"/>
      <c r="D35" s="161"/>
      <c r="E35" s="161"/>
      <c r="F35" s="59"/>
    </row>
    <row r="36" spans="1:7" ht="12.75" customHeight="1" x14ac:dyDescent="0.25">
      <c r="A36" s="161" t="s">
        <v>177</v>
      </c>
      <c r="B36" s="161"/>
      <c r="C36" s="161"/>
      <c r="D36" s="161"/>
      <c r="E36" s="161"/>
      <c r="F36" s="10"/>
      <c r="G36" s="10"/>
    </row>
    <row r="37" spans="1:7" ht="12.75" customHeight="1" x14ac:dyDescent="0.25">
      <c r="A37" s="161" t="s">
        <v>178</v>
      </c>
      <c r="B37" s="161"/>
      <c r="C37" s="161"/>
      <c r="D37" s="161"/>
      <c r="E37" s="161"/>
      <c r="F37" s="99"/>
    </row>
    <row r="38" spans="1:7" ht="13.2" customHeight="1" x14ac:dyDescent="0.25">
      <c r="A38" s="74"/>
      <c r="B38" s="16"/>
      <c r="C38" s="16"/>
      <c r="D38" s="16"/>
      <c r="E38" s="16"/>
    </row>
    <row r="39" spans="1:7" ht="14.25" customHeight="1" x14ac:dyDescent="0.25">
      <c r="A39" s="16" t="s">
        <v>179</v>
      </c>
      <c r="B39" s="16"/>
      <c r="C39" s="60"/>
      <c r="D39" s="60"/>
      <c r="E39" s="60"/>
      <c r="F39" s="60"/>
    </row>
  </sheetData>
  <mergeCells count="10">
    <mergeCell ref="A34:E34"/>
    <mergeCell ref="A35:E35"/>
    <mergeCell ref="A36:E36"/>
    <mergeCell ref="A37:E37"/>
    <mergeCell ref="A1:E1"/>
    <mergeCell ref="A2:E2"/>
    <mergeCell ref="A4:E4"/>
    <mergeCell ref="A31:E31"/>
    <mergeCell ref="A32:E32"/>
    <mergeCell ref="A33:E33"/>
  </mergeCells>
  <printOptions horizontalCentered="1"/>
  <pageMargins left="0.5" right="0.5" top="0.5" bottom="0.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2"/>
  <sheetViews>
    <sheetView showGridLines="0" workbookViewId="0">
      <selection sqref="A1:L1"/>
    </sheetView>
  </sheetViews>
  <sheetFormatPr defaultColWidth="9.28515625" defaultRowHeight="13.2" x14ac:dyDescent="0.25"/>
  <cols>
    <col min="1" max="1" width="12" style="3" customWidth="1"/>
    <col min="2" max="2" width="9.42578125" style="3" customWidth="1"/>
    <col min="3" max="3" width="15" style="3" customWidth="1"/>
    <col min="4" max="4" width="2.85546875" style="3" customWidth="1"/>
    <col min="5" max="5" width="9.42578125" style="3" customWidth="1"/>
    <col min="6" max="6" width="15" style="3" customWidth="1"/>
    <col min="7" max="7" width="2.85546875" style="3" customWidth="1"/>
    <col min="8" max="8" width="9.42578125" style="3" customWidth="1"/>
    <col min="9" max="9" width="15" style="3" customWidth="1"/>
    <col min="10" max="10" width="2.85546875" style="3" customWidth="1"/>
    <col min="11" max="11" width="9.42578125" style="3" customWidth="1"/>
    <col min="12" max="12" width="15" style="3" customWidth="1"/>
    <col min="13" max="13" width="2.85546875" style="3" customWidth="1"/>
    <col min="14" max="16384" width="9.28515625" style="3"/>
  </cols>
  <sheetData>
    <row r="1" spans="1:12" ht="12.75" customHeight="1" x14ac:dyDescent="0.25">
      <c r="A1" s="159" t="s">
        <v>180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2.75" customHeight="1" x14ac:dyDescent="0.25">
      <c r="A2" s="160" t="s">
        <v>167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12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2.75" customHeight="1" x14ac:dyDescent="0.25">
      <c r="A4" s="100"/>
      <c r="B4" s="172" t="s">
        <v>181</v>
      </c>
      <c r="C4" s="172"/>
      <c r="D4" s="75"/>
      <c r="E4" s="172" t="s">
        <v>182</v>
      </c>
      <c r="F4" s="172"/>
      <c r="G4" s="75"/>
      <c r="H4" s="172" t="s">
        <v>183</v>
      </c>
      <c r="I4" s="172"/>
      <c r="J4" s="75"/>
      <c r="K4" s="172" t="s">
        <v>184</v>
      </c>
      <c r="L4" s="172"/>
    </row>
    <row r="5" spans="1:12" ht="12.75" customHeight="1" x14ac:dyDescent="0.25">
      <c r="A5" s="50" t="s">
        <v>31</v>
      </c>
      <c r="B5" s="75"/>
      <c r="C5" s="76" t="s">
        <v>185</v>
      </c>
      <c r="D5" s="75"/>
      <c r="E5" s="75"/>
      <c r="F5" s="76" t="s">
        <v>185</v>
      </c>
      <c r="G5" s="75"/>
      <c r="H5" s="75"/>
      <c r="I5" s="76" t="s">
        <v>185</v>
      </c>
      <c r="J5" s="75"/>
      <c r="K5" s="75"/>
      <c r="L5" s="76" t="s">
        <v>185</v>
      </c>
    </row>
    <row r="6" spans="1:12" ht="12.75" customHeight="1" x14ac:dyDescent="0.25">
      <c r="A6" s="14" t="s">
        <v>35</v>
      </c>
      <c r="B6" s="15" t="s">
        <v>186</v>
      </c>
      <c r="C6" s="15" t="s">
        <v>187</v>
      </c>
      <c r="D6" s="101"/>
      <c r="E6" s="15" t="s">
        <v>186</v>
      </c>
      <c r="F6" s="15" t="s">
        <v>187</v>
      </c>
      <c r="G6" s="101"/>
      <c r="H6" s="15" t="s">
        <v>186</v>
      </c>
      <c r="I6" s="15" t="s">
        <v>187</v>
      </c>
      <c r="J6" s="101"/>
      <c r="K6" s="15" t="s">
        <v>186</v>
      </c>
      <c r="L6" s="15" t="s">
        <v>187</v>
      </c>
    </row>
    <row r="7" spans="1:12" ht="12.75" customHeight="1" x14ac:dyDescent="0.25">
      <c r="A7" s="66"/>
      <c r="B7" s="76"/>
      <c r="C7" s="76"/>
      <c r="D7" s="75"/>
      <c r="E7" s="76"/>
      <c r="F7" s="76"/>
      <c r="G7" s="75"/>
      <c r="H7" s="76"/>
      <c r="I7" s="76"/>
      <c r="J7" s="75"/>
      <c r="K7" s="76"/>
      <c r="L7" s="76"/>
    </row>
    <row r="8" spans="1:12" ht="12.75" customHeight="1" x14ac:dyDescent="0.25">
      <c r="A8" s="67">
        <v>1992</v>
      </c>
      <c r="B8" s="20">
        <v>36</v>
      </c>
      <c r="C8" s="20">
        <v>305550</v>
      </c>
      <c r="D8" s="102"/>
      <c r="E8" s="20">
        <v>69</v>
      </c>
      <c r="F8" s="20">
        <v>638250</v>
      </c>
      <c r="G8" s="102"/>
      <c r="H8" s="20">
        <v>18</v>
      </c>
      <c r="I8" s="20">
        <v>902000</v>
      </c>
      <c r="J8" s="102"/>
      <c r="K8" s="20">
        <v>6</v>
      </c>
      <c r="L8" s="20">
        <v>42000</v>
      </c>
    </row>
    <row r="9" spans="1:12" ht="12.75" customHeight="1" x14ac:dyDescent="0.25">
      <c r="A9" s="67">
        <v>1993</v>
      </c>
      <c r="B9" s="20">
        <v>11</v>
      </c>
      <c r="C9" s="20">
        <v>91500</v>
      </c>
      <c r="D9" s="102"/>
      <c r="E9" s="20">
        <v>43</v>
      </c>
      <c r="F9" s="20">
        <v>244400</v>
      </c>
      <c r="G9" s="102"/>
      <c r="H9" s="20">
        <v>11</v>
      </c>
      <c r="I9" s="20">
        <v>657500</v>
      </c>
      <c r="J9" s="102"/>
      <c r="K9" s="20">
        <v>3</v>
      </c>
      <c r="L9" s="20">
        <v>148000</v>
      </c>
    </row>
    <row r="10" spans="1:12" ht="12.75" customHeight="1" x14ac:dyDescent="0.25">
      <c r="A10" s="67">
        <v>1994</v>
      </c>
      <c r="B10" s="20">
        <v>16</v>
      </c>
      <c r="C10" s="20">
        <v>31500</v>
      </c>
      <c r="D10" s="102"/>
      <c r="E10" s="20">
        <v>66</v>
      </c>
      <c r="F10" s="20">
        <v>251050</v>
      </c>
      <c r="G10" s="102"/>
      <c r="H10" s="20">
        <v>8</v>
      </c>
      <c r="I10" s="20">
        <v>255500</v>
      </c>
      <c r="J10" s="102"/>
      <c r="K10" s="20">
        <v>5</v>
      </c>
      <c r="L10" s="20">
        <v>1338000</v>
      </c>
    </row>
    <row r="11" spans="1:12" ht="12.75" customHeight="1" x14ac:dyDescent="0.25">
      <c r="A11" s="67">
        <v>1995</v>
      </c>
      <c r="B11" s="20">
        <v>17</v>
      </c>
      <c r="C11" s="20">
        <v>104330</v>
      </c>
      <c r="D11" s="102"/>
      <c r="E11" s="20">
        <v>43</v>
      </c>
      <c r="F11" s="20">
        <v>301400</v>
      </c>
      <c r="G11" s="102"/>
      <c r="H11" s="20">
        <v>3</v>
      </c>
      <c r="I11" s="20">
        <v>163000</v>
      </c>
      <c r="J11" s="102"/>
      <c r="K11" s="20">
        <v>10</v>
      </c>
      <c r="L11" s="20">
        <v>57250</v>
      </c>
    </row>
    <row r="12" spans="1:12" ht="12.75" customHeight="1" x14ac:dyDescent="0.25">
      <c r="A12" s="67">
        <v>1996</v>
      </c>
      <c r="B12" s="20">
        <v>15</v>
      </c>
      <c r="C12" s="20">
        <v>87000</v>
      </c>
      <c r="D12" s="102"/>
      <c r="E12" s="20">
        <v>63</v>
      </c>
      <c r="F12" s="20">
        <v>418000</v>
      </c>
      <c r="G12" s="102"/>
      <c r="H12" s="20">
        <v>8</v>
      </c>
      <c r="I12" s="20">
        <v>301000</v>
      </c>
      <c r="J12" s="102"/>
      <c r="K12" s="20">
        <v>18</v>
      </c>
      <c r="L12" s="20">
        <v>98500</v>
      </c>
    </row>
    <row r="13" spans="1:12" ht="12.75" customHeight="1" x14ac:dyDescent="0.25">
      <c r="A13" s="67">
        <v>1997</v>
      </c>
      <c r="B13" s="20">
        <v>26</v>
      </c>
      <c r="C13" s="20">
        <v>233445</v>
      </c>
      <c r="D13" s="102"/>
      <c r="E13" s="20">
        <v>98</v>
      </c>
      <c r="F13" s="20">
        <v>883500</v>
      </c>
      <c r="G13" s="102"/>
      <c r="H13" s="20">
        <v>5</v>
      </c>
      <c r="I13" s="20">
        <v>140500</v>
      </c>
      <c r="J13" s="102"/>
      <c r="K13" s="20">
        <v>10</v>
      </c>
      <c r="L13" s="20">
        <v>30500</v>
      </c>
    </row>
    <row r="14" spans="1:12" ht="12.75" customHeight="1" x14ac:dyDescent="0.25">
      <c r="A14" s="67">
        <v>1998</v>
      </c>
      <c r="B14" s="20">
        <v>12</v>
      </c>
      <c r="C14" s="20">
        <v>159027</v>
      </c>
      <c r="D14" s="102"/>
      <c r="E14" s="20">
        <v>94</v>
      </c>
      <c r="F14" s="20">
        <v>471290</v>
      </c>
      <c r="G14" s="102"/>
      <c r="H14" s="20">
        <v>10</v>
      </c>
      <c r="I14" s="20">
        <v>456500</v>
      </c>
      <c r="J14" s="102"/>
      <c r="K14" s="20">
        <v>24</v>
      </c>
      <c r="L14" s="20">
        <v>411317</v>
      </c>
    </row>
    <row r="15" spans="1:12" ht="12.75" customHeight="1" x14ac:dyDescent="0.25">
      <c r="A15" s="67">
        <v>1999</v>
      </c>
      <c r="B15" s="20">
        <v>41</v>
      </c>
      <c r="C15" s="20">
        <v>258928</v>
      </c>
      <c r="D15" s="102"/>
      <c r="E15" s="20">
        <v>169</v>
      </c>
      <c r="F15" s="20">
        <v>924784</v>
      </c>
      <c r="G15" s="102"/>
      <c r="H15" s="20">
        <v>13</v>
      </c>
      <c r="I15" s="20">
        <v>646450</v>
      </c>
      <c r="J15" s="102"/>
      <c r="K15" s="20">
        <v>48</v>
      </c>
      <c r="L15" s="20">
        <v>628927</v>
      </c>
    </row>
    <row r="16" spans="1:12" ht="12.75" customHeight="1" x14ac:dyDescent="0.25">
      <c r="A16" s="67">
        <v>2000</v>
      </c>
      <c r="B16" s="20">
        <v>34</v>
      </c>
      <c r="C16" s="20">
        <v>219800</v>
      </c>
      <c r="D16" s="102"/>
      <c r="E16" s="20">
        <v>136</v>
      </c>
      <c r="F16" s="20">
        <v>514425</v>
      </c>
      <c r="G16" s="102"/>
      <c r="H16" s="20">
        <v>15</v>
      </c>
      <c r="I16" s="20">
        <v>461450</v>
      </c>
      <c r="J16" s="102"/>
      <c r="K16" s="20">
        <v>59</v>
      </c>
      <c r="L16" s="20">
        <v>620312</v>
      </c>
    </row>
    <row r="17" spans="1:12" ht="12.75" customHeight="1" x14ac:dyDescent="0.25">
      <c r="A17" s="67">
        <v>2001</v>
      </c>
      <c r="B17" s="20">
        <v>5</v>
      </c>
      <c r="C17" s="20">
        <v>22350</v>
      </c>
      <c r="D17" s="102"/>
      <c r="E17" s="20">
        <v>64</v>
      </c>
      <c r="F17" s="20">
        <v>161250</v>
      </c>
      <c r="G17" s="102"/>
      <c r="H17" s="20">
        <v>8</v>
      </c>
      <c r="I17" s="20">
        <v>383000</v>
      </c>
      <c r="J17" s="102"/>
      <c r="K17" s="20">
        <v>53</v>
      </c>
      <c r="L17" s="20">
        <v>528621</v>
      </c>
    </row>
    <row r="18" spans="1:12" ht="12.75" customHeight="1" x14ac:dyDescent="0.25">
      <c r="A18" s="67">
        <v>2002</v>
      </c>
      <c r="B18" s="20">
        <v>3</v>
      </c>
      <c r="C18" s="20">
        <v>35500</v>
      </c>
      <c r="D18" s="102"/>
      <c r="E18" s="20">
        <v>104</v>
      </c>
      <c r="F18" s="20">
        <v>537690</v>
      </c>
      <c r="G18" s="102"/>
      <c r="H18" s="20">
        <v>5</v>
      </c>
      <c r="I18" s="20">
        <v>118480</v>
      </c>
      <c r="J18" s="102"/>
      <c r="K18" s="20">
        <v>48</v>
      </c>
      <c r="L18" s="20">
        <v>83405</v>
      </c>
    </row>
    <row r="19" spans="1:12" ht="12.75" customHeight="1" x14ac:dyDescent="0.25">
      <c r="A19" s="67">
        <v>2003</v>
      </c>
      <c r="B19" s="20">
        <v>2</v>
      </c>
      <c r="C19" s="20">
        <v>2500</v>
      </c>
      <c r="D19" s="102"/>
      <c r="E19" s="20">
        <v>83</v>
      </c>
      <c r="F19" s="20">
        <v>143925</v>
      </c>
      <c r="G19" s="102"/>
      <c r="H19" s="20">
        <v>2</v>
      </c>
      <c r="I19" s="20">
        <v>49000</v>
      </c>
      <c r="J19" s="102"/>
      <c r="K19" s="20">
        <v>39</v>
      </c>
      <c r="L19" s="20">
        <v>584242</v>
      </c>
    </row>
    <row r="20" spans="1:12" ht="12.75" customHeight="1" x14ac:dyDescent="0.25">
      <c r="A20" s="67">
        <v>2004</v>
      </c>
      <c r="B20" s="20">
        <v>12</v>
      </c>
      <c r="C20" s="20">
        <v>36450</v>
      </c>
      <c r="D20" s="102"/>
      <c r="E20" s="20">
        <v>26</v>
      </c>
      <c r="F20" s="20">
        <v>209467</v>
      </c>
      <c r="G20" s="102"/>
      <c r="H20" s="20">
        <v>4</v>
      </c>
      <c r="I20" s="20">
        <v>23613</v>
      </c>
      <c r="J20" s="102"/>
      <c r="K20" s="20">
        <v>41</v>
      </c>
      <c r="L20" s="20">
        <v>126500</v>
      </c>
    </row>
    <row r="21" spans="1:12" ht="12.75" customHeight="1" x14ac:dyDescent="0.25">
      <c r="A21" s="67">
        <v>2005</v>
      </c>
      <c r="B21" s="20">
        <v>12</v>
      </c>
      <c r="C21" s="20">
        <v>58690</v>
      </c>
      <c r="D21" s="102"/>
      <c r="E21" s="20">
        <v>35</v>
      </c>
      <c r="F21" s="20">
        <v>368181</v>
      </c>
      <c r="G21" s="102"/>
      <c r="H21" s="20">
        <v>6</v>
      </c>
      <c r="I21" s="20">
        <v>200593</v>
      </c>
      <c r="J21" s="102"/>
      <c r="K21" s="20">
        <v>49</v>
      </c>
      <c r="L21" s="20">
        <v>780500</v>
      </c>
    </row>
    <row r="22" spans="1:12" ht="12.75" customHeight="1" x14ac:dyDescent="0.25">
      <c r="A22" s="67">
        <v>2006</v>
      </c>
      <c r="B22" s="20">
        <v>10</v>
      </c>
      <c r="C22" s="20">
        <v>79433</v>
      </c>
      <c r="D22" s="102"/>
      <c r="E22" s="20">
        <v>59</v>
      </c>
      <c r="F22" s="20">
        <v>705155</v>
      </c>
      <c r="G22" s="102"/>
      <c r="H22" s="20">
        <v>8</v>
      </c>
      <c r="I22" s="20">
        <v>541500</v>
      </c>
      <c r="J22" s="102"/>
      <c r="K22" s="20">
        <v>103</v>
      </c>
      <c r="L22" s="20">
        <v>1258225</v>
      </c>
    </row>
    <row r="23" spans="1:12" ht="12.75" customHeight="1" x14ac:dyDescent="0.25">
      <c r="A23" s="67">
        <v>2007</v>
      </c>
      <c r="B23" s="20">
        <v>10</v>
      </c>
      <c r="C23" s="20">
        <v>141000</v>
      </c>
      <c r="D23" s="102"/>
      <c r="E23" s="20">
        <v>46</v>
      </c>
      <c r="F23" s="20">
        <v>1180381</v>
      </c>
      <c r="G23" s="102"/>
      <c r="H23" s="20">
        <v>4</v>
      </c>
      <c r="I23" s="20">
        <v>146000</v>
      </c>
      <c r="J23" s="102"/>
      <c r="K23" s="20">
        <v>95</v>
      </c>
      <c r="L23" s="20">
        <v>566868</v>
      </c>
    </row>
    <row r="24" spans="1:12" ht="12.75" customHeight="1" x14ac:dyDescent="0.25">
      <c r="A24" s="67">
        <v>2008</v>
      </c>
      <c r="B24" s="20">
        <v>11</v>
      </c>
      <c r="C24" s="20">
        <v>54769</v>
      </c>
      <c r="D24" s="102"/>
      <c r="E24" s="20">
        <v>33</v>
      </c>
      <c r="F24" s="20">
        <v>648900</v>
      </c>
      <c r="G24" s="102"/>
      <c r="H24" s="20">
        <v>5</v>
      </c>
      <c r="I24" s="20">
        <v>121000</v>
      </c>
      <c r="J24" s="102"/>
      <c r="K24" s="20">
        <v>105</v>
      </c>
      <c r="L24" s="20">
        <v>1003450</v>
      </c>
    </row>
    <row r="25" spans="1:12" ht="12.75" customHeight="1" x14ac:dyDescent="0.25">
      <c r="A25" s="67">
        <v>2009</v>
      </c>
      <c r="B25" s="103">
        <v>13</v>
      </c>
      <c r="C25" s="103">
        <v>94418</v>
      </c>
      <c r="D25" s="104"/>
      <c r="E25" s="103">
        <v>54</v>
      </c>
      <c r="F25" s="103">
        <v>599098</v>
      </c>
      <c r="G25" s="104"/>
      <c r="H25" s="103">
        <v>6</v>
      </c>
      <c r="I25" s="103">
        <v>552500</v>
      </c>
      <c r="J25" s="104"/>
      <c r="K25" s="103">
        <v>103</v>
      </c>
      <c r="L25" s="103">
        <v>836507</v>
      </c>
    </row>
    <row r="26" spans="1:12" ht="12.75" customHeight="1" x14ac:dyDescent="0.25">
      <c r="A26" s="67">
        <v>2010</v>
      </c>
      <c r="B26" s="103">
        <v>19</v>
      </c>
      <c r="C26" s="103">
        <v>153773</v>
      </c>
      <c r="D26" s="104"/>
      <c r="E26" s="103">
        <v>52</v>
      </c>
      <c r="F26" s="103">
        <v>679506</v>
      </c>
      <c r="G26" s="104"/>
      <c r="H26" s="103">
        <v>6</v>
      </c>
      <c r="I26" s="103">
        <v>241400</v>
      </c>
      <c r="J26" s="104"/>
      <c r="K26" s="103">
        <v>68</v>
      </c>
      <c r="L26" s="103">
        <v>634500</v>
      </c>
    </row>
    <row r="27" spans="1:12" ht="12.75" customHeight="1" x14ac:dyDescent="0.25">
      <c r="A27" s="67">
        <v>2011</v>
      </c>
      <c r="B27" s="105">
        <v>17</v>
      </c>
      <c r="C27" s="106">
        <v>91938</v>
      </c>
      <c r="D27" s="107"/>
      <c r="E27" s="108">
        <v>55</v>
      </c>
      <c r="F27" s="109">
        <v>261000</v>
      </c>
      <c r="G27" s="107"/>
      <c r="H27" s="105">
        <v>3</v>
      </c>
      <c r="I27" s="106">
        <v>100200</v>
      </c>
      <c r="J27" s="107"/>
      <c r="K27" s="110">
        <v>84</v>
      </c>
      <c r="L27" s="110">
        <v>380675</v>
      </c>
    </row>
    <row r="28" spans="1:12" ht="12.75" customHeight="1" x14ac:dyDescent="0.25">
      <c r="A28" s="67">
        <v>2012</v>
      </c>
      <c r="B28" s="111">
        <v>11</v>
      </c>
      <c r="C28" s="112">
        <v>203308</v>
      </c>
      <c r="D28" s="107"/>
      <c r="E28" s="108">
        <v>22</v>
      </c>
      <c r="F28" s="103">
        <v>571800</v>
      </c>
      <c r="G28" s="107"/>
      <c r="H28" s="111">
        <v>7</v>
      </c>
      <c r="I28" s="112">
        <v>436090</v>
      </c>
      <c r="J28" s="107"/>
      <c r="K28" s="110">
        <v>56</v>
      </c>
      <c r="L28" s="103">
        <v>225500</v>
      </c>
    </row>
    <row r="29" spans="1:12" ht="12.75" customHeight="1" x14ac:dyDescent="0.25">
      <c r="A29" s="67">
        <v>2013</v>
      </c>
      <c r="B29" s="111">
        <v>14</v>
      </c>
      <c r="C29" s="112">
        <v>40943</v>
      </c>
      <c r="D29" s="107"/>
      <c r="E29" s="108">
        <v>27</v>
      </c>
      <c r="F29" s="109">
        <v>235500</v>
      </c>
      <c r="G29" s="107"/>
      <c r="H29" s="111">
        <v>7</v>
      </c>
      <c r="I29" s="112">
        <v>418000</v>
      </c>
      <c r="J29" s="107"/>
      <c r="K29" s="110">
        <v>66</v>
      </c>
      <c r="L29" s="103">
        <v>652700</v>
      </c>
    </row>
    <row r="30" spans="1:12" ht="12.75" customHeight="1" x14ac:dyDescent="0.25">
      <c r="A30" s="67">
        <v>2014</v>
      </c>
      <c r="B30" s="13">
        <v>14</v>
      </c>
      <c r="C30" s="20">
        <v>202689</v>
      </c>
      <c r="D30" s="75"/>
      <c r="E30" s="13">
        <v>49</v>
      </c>
      <c r="F30" s="20">
        <v>246100</v>
      </c>
      <c r="G30" s="75"/>
      <c r="H30" s="13">
        <v>10</v>
      </c>
      <c r="I30" s="103">
        <v>271500</v>
      </c>
      <c r="J30" s="75"/>
      <c r="K30" s="110">
        <v>54</v>
      </c>
      <c r="L30" s="103">
        <v>611650</v>
      </c>
    </row>
    <row r="31" spans="1:12" ht="12.75" customHeight="1" x14ac:dyDescent="0.25">
      <c r="A31" s="67">
        <v>2015</v>
      </c>
      <c r="B31" s="13">
        <v>16</v>
      </c>
      <c r="C31" s="20">
        <v>166350</v>
      </c>
      <c r="D31" s="75"/>
      <c r="E31" s="13">
        <v>35</v>
      </c>
      <c r="F31" s="20">
        <v>317307</v>
      </c>
      <c r="G31" s="75"/>
      <c r="H31" s="13">
        <v>6</v>
      </c>
      <c r="I31" s="20">
        <v>342000</v>
      </c>
      <c r="J31" s="75"/>
      <c r="K31" s="110">
        <v>48</v>
      </c>
      <c r="L31" s="20">
        <v>333705</v>
      </c>
    </row>
    <row r="32" spans="1:12" ht="12.75" customHeight="1" x14ac:dyDescent="0.25">
      <c r="A32" s="113" t="s">
        <v>188</v>
      </c>
      <c r="B32" s="13">
        <v>22</v>
      </c>
      <c r="C32" s="20">
        <v>176200975</v>
      </c>
      <c r="D32" s="75"/>
      <c r="E32" s="13">
        <v>30</v>
      </c>
      <c r="F32" s="20">
        <v>260000</v>
      </c>
      <c r="G32" s="75"/>
      <c r="H32" s="13">
        <v>5</v>
      </c>
      <c r="I32" s="20">
        <v>713000</v>
      </c>
      <c r="J32" s="75"/>
      <c r="K32" s="13">
        <v>40</v>
      </c>
      <c r="L32" s="20">
        <v>251250</v>
      </c>
    </row>
    <row r="33" spans="1:13" ht="12.75" customHeight="1" x14ac:dyDescent="0.25">
      <c r="A33" s="67">
        <v>2017</v>
      </c>
      <c r="B33" s="13">
        <v>10</v>
      </c>
      <c r="C33" s="20">
        <v>26500</v>
      </c>
      <c r="D33" s="75"/>
      <c r="E33" s="13">
        <v>25</v>
      </c>
      <c r="F33" s="20">
        <v>532000</v>
      </c>
      <c r="G33" s="75"/>
      <c r="H33" s="13">
        <v>3</v>
      </c>
      <c r="I33" s="20">
        <v>135496</v>
      </c>
      <c r="J33" s="75"/>
      <c r="K33" s="110">
        <v>24</v>
      </c>
      <c r="L33" s="20">
        <v>596450</v>
      </c>
    </row>
    <row r="34" spans="1:13" ht="12.75" customHeight="1" x14ac:dyDescent="0.25">
      <c r="A34" s="114">
        <v>2018</v>
      </c>
      <c r="B34" s="13">
        <v>10</v>
      </c>
      <c r="C34" s="20">
        <v>22125</v>
      </c>
      <c r="D34" s="75"/>
      <c r="E34" s="13">
        <v>34</v>
      </c>
      <c r="F34" s="20">
        <v>678300</v>
      </c>
      <c r="G34" s="75"/>
      <c r="H34" s="13">
        <v>4</v>
      </c>
      <c r="I34" s="20">
        <v>253000</v>
      </c>
      <c r="J34" s="75"/>
      <c r="K34" s="13">
        <v>24</v>
      </c>
      <c r="L34" s="20">
        <v>713950</v>
      </c>
    </row>
    <row r="35" spans="1:13" ht="12.75" customHeight="1" x14ac:dyDescent="0.25">
      <c r="A35" s="100"/>
      <c r="B35" s="13"/>
      <c r="C35" s="20"/>
      <c r="D35" s="75"/>
      <c r="E35" s="13"/>
      <c r="F35" s="20"/>
      <c r="G35" s="75"/>
      <c r="H35" s="13"/>
      <c r="I35" s="20"/>
      <c r="J35" s="75"/>
      <c r="K35" s="13"/>
      <c r="L35" s="20"/>
    </row>
    <row r="36" spans="1:13" ht="14.25" customHeight="1" x14ac:dyDescent="0.25">
      <c r="A36" s="161" t="s">
        <v>189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58"/>
    </row>
    <row r="37" spans="1:13" ht="12.75" customHeight="1" x14ac:dyDescent="0.25">
      <c r="A37" s="174" t="s">
        <v>190</v>
      </c>
      <c r="B37" s="174"/>
      <c r="C37" s="174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ht="14.25" customHeight="1" x14ac:dyDescent="0.25">
      <c r="A38" s="166" t="s">
        <v>191</v>
      </c>
      <c r="B38" s="166"/>
      <c r="C38" s="166"/>
      <c r="D38" s="166"/>
      <c r="E38" s="166"/>
      <c r="F38" s="166"/>
      <c r="G38" s="166"/>
      <c r="H38" s="166"/>
      <c r="I38" s="166"/>
      <c r="J38" s="171"/>
      <c r="K38" s="171"/>
      <c r="L38" s="171"/>
      <c r="M38" s="171"/>
    </row>
    <row r="39" spans="1:13" ht="14.25" customHeight="1" x14ac:dyDescent="0.25">
      <c r="A39" s="166" t="s">
        <v>192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60"/>
    </row>
    <row r="40" spans="1:13" ht="14.25" customHeight="1" x14ac:dyDescent="0.25">
      <c r="A40" s="166" t="s">
        <v>193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60"/>
    </row>
    <row r="41" spans="1:13" ht="13.2" customHeight="1" x14ac:dyDescent="0.25">
      <c r="A41" s="58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3" ht="14.25" customHeight="1" x14ac:dyDescent="0.25">
      <c r="A42" s="161" t="s">
        <v>194</v>
      </c>
      <c r="B42" s="16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</row>
  </sheetData>
  <mergeCells count="12">
    <mergeCell ref="A42:M42"/>
    <mergeCell ref="A1:L1"/>
    <mergeCell ref="A2:L2"/>
    <mergeCell ref="B4:C4"/>
    <mergeCell ref="E4:F4"/>
    <mergeCell ref="H4:I4"/>
    <mergeCell ref="K4:L4"/>
    <mergeCell ref="A36:L36"/>
    <mergeCell ref="A37:M37"/>
    <mergeCell ref="A38:M38"/>
    <mergeCell ref="A39:L39"/>
    <mergeCell ref="A40:L40"/>
  </mergeCells>
  <printOptions horizontalCentered="1"/>
  <pageMargins left="0.5" right="0.5" top="0.5" bottom="0.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Environment</vt:lpstr>
      <vt:lpstr>VT01</vt:lpstr>
      <vt:lpstr>VT02</vt:lpstr>
      <vt:lpstr>VT03</vt:lpstr>
      <vt:lpstr>VT04</vt:lpstr>
      <vt:lpstr>VT05</vt:lpstr>
      <vt:lpstr>VT06</vt:lpstr>
      <vt:lpstr>VT07</vt:lpstr>
      <vt:lpstr>VT08</vt:lpstr>
      <vt:lpstr>VT09</vt:lpstr>
      <vt:lpstr>VT10</vt:lpstr>
      <vt:lpstr>VT11</vt:lpstr>
      <vt:lpstr>VT12</vt:lpstr>
      <vt:lpstr>Environment!Print_Area</vt:lpstr>
      <vt:lpstr>'VT03'!Print_Area</vt:lpstr>
      <vt:lpstr>'VT02'!Print_Titles</vt:lpstr>
      <vt:lpstr>'VT10'!Print_Titles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Environment</dc:title>
  <dc:subject>Washington State Data Book</dc:subject>
  <dc:creator>OFM - Forecasting &amp; Research</dc:creator>
  <cp:lastModifiedBy>Kimpel, Thomas (OFM)</cp:lastModifiedBy>
  <cp:lastPrinted>2020-04-30T18:50:28Z</cp:lastPrinted>
  <dcterms:created xsi:type="dcterms:W3CDTF">2020-04-30T15:40:18Z</dcterms:created>
  <dcterms:modified xsi:type="dcterms:W3CDTF">2020-05-01T00:11:16Z</dcterms:modified>
</cp:coreProperties>
</file>