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20376" windowHeight="7560"/>
  </bookViews>
  <sheets>
    <sheet name="Education" sheetId="2" r:id="rId1"/>
    <sheet name="ET01" sheetId="3" r:id="rId2"/>
    <sheet name="ET02" sheetId="4" r:id="rId3"/>
    <sheet name="ET03" sheetId="5" r:id="rId4"/>
    <sheet name="ET04" sheetId="6" r:id="rId5"/>
    <sheet name="ET05" sheetId="7" r:id="rId6"/>
    <sheet name="ET06" sheetId="8" r:id="rId7"/>
    <sheet name="ET07" sheetId="9" r:id="rId8"/>
    <sheet name="ET08" sheetId="10" r:id="rId9"/>
    <sheet name="ET09" sheetId="11" r:id="rId10"/>
    <sheet name="ET10" sheetId="12" r:id="rId11"/>
    <sheet name="ET11" sheetId="13" r:id="rId12"/>
    <sheet name="ET12" sheetId="14" r:id="rId13"/>
    <sheet name="ET13" sheetId="15" r:id="rId14"/>
    <sheet name="ET14" sheetId="16" r:id="rId15"/>
    <sheet name="ET15" sheetId="17" r:id="rId16"/>
    <sheet name="ET16" sheetId="18" r:id="rId17"/>
    <sheet name="ET17" sheetId="19" r:id="rId18"/>
    <sheet name="ET18" sheetId="20" r:id="rId19"/>
    <sheet name="ET19" sheetId="21" r:id="rId20"/>
    <sheet name="ET20" sheetId="22" r:id="rId21"/>
    <sheet name="ET21" sheetId="23" r:id="rId22"/>
    <sheet name="ET22" sheetId="24" r:id="rId23"/>
    <sheet name="ET23" sheetId="25" r:id="rId24"/>
    <sheet name="ET24" sheetId="26" r:id="rId25"/>
    <sheet name="ET25" sheetId="27" r:id="rId26"/>
    <sheet name="ET26" sheetId="28" r:id="rId27"/>
  </sheets>
  <definedNames>
    <definedName name="_xlnm.Print_Area" localSheetId="0">Education!$A$1:$C$36</definedName>
    <definedName name="_xlnm.Print_Area" localSheetId="1">'ET01'!$A$1:$I$44</definedName>
    <definedName name="_xlnm.Print_Area" localSheetId="3">'ET03'!$A$1:$G$24</definedName>
    <definedName name="_xlnm.Print_Area" localSheetId="4">'ET04'!$A$1:$H$40</definedName>
    <definedName name="_xlnm.Print_Area" localSheetId="5">'ET05'!$A$1:$I$41</definedName>
    <definedName name="_xlnm.Print_Area" localSheetId="15">'ET15'!$A$2:$F$53</definedName>
    <definedName name="_xlnm.Print_Area" localSheetId="16">'ET16'!$A$1:$G$43</definedName>
    <definedName name="_xlnm.Print_Area" localSheetId="18">'ET18'!$A$1:$G$89</definedName>
    <definedName name="_xlnm.Print_Area" localSheetId="21">'ET21'!$A$1:$K$49</definedName>
    <definedName name="_xlnm.Print_Area" localSheetId="23">'ET23'!$A$1:$F$50</definedName>
    <definedName name="_xlnm.Print_Area" localSheetId="24">'ET24'!$A$1:$J$36</definedName>
    <definedName name="_xlnm.Print_Titles" localSheetId="18">'ET18'!$1:$6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8" l="1"/>
  <c r="D22" i="28"/>
  <c r="D21" i="28"/>
  <c r="D20" i="28"/>
  <c r="D19" i="28"/>
  <c r="D18" i="28"/>
  <c r="D17" i="28"/>
  <c r="C31" i="27" l="1"/>
  <c r="C26" i="27"/>
  <c r="C21" i="27"/>
  <c r="C16" i="27"/>
  <c r="E12" i="27"/>
  <c r="D12" i="27"/>
  <c r="C12" i="27"/>
  <c r="G29" i="26" l="1"/>
  <c r="B29" i="26"/>
  <c r="G28" i="26"/>
  <c r="B28" i="26"/>
  <c r="G27" i="26"/>
  <c r="B27" i="26"/>
  <c r="G26" i="26"/>
  <c r="B26" i="26"/>
  <c r="B39" i="25" l="1"/>
  <c r="B38" i="25"/>
  <c r="F37" i="25"/>
  <c r="E37" i="25"/>
  <c r="D37" i="25"/>
  <c r="C37" i="25"/>
  <c r="B37" i="25"/>
  <c r="B35" i="25"/>
  <c r="B34" i="25"/>
  <c r="F33" i="25"/>
  <c r="E33" i="25"/>
  <c r="D33" i="25"/>
  <c r="C33" i="25"/>
  <c r="B33" i="25"/>
  <c r="B31" i="25"/>
  <c r="B30" i="25"/>
  <c r="F29" i="25"/>
  <c r="B29" i="25" s="1"/>
  <c r="E29" i="25"/>
  <c r="D29" i="25"/>
  <c r="C29" i="25"/>
  <c r="B27" i="25"/>
  <c r="B26" i="25"/>
  <c r="F25" i="25"/>
  <c r="E25" i="25"/>
  <c r="B25" i="25" s="1"/>
  <c r="D25" i="25"/>
  <c r="C25" i="25"/>
  <c r="B15" i="25"/>
  <c r="B14" i="25"/>
  <c r="F13" i="25"/>
  <c r="E13" i="25"/>
  <c r="D13" i="25"/>
  <c r="B13" i="25" s="1"/>
  <c r="C13" i="25"/>
  <c r="B11" i="25"/>
  <c r="B10" i="25"/>
  <c r="B9" i="25" s="1"/>
  <c r="F9" i="25"/>
  <c r="E9" i="25"/>
  <c r="D9" i="25"/>
  <c r="C9" i="25"/>
  <c r="J21" i="24" l="1"/>
  <c r="I21" i="24"/>
  <c r="J43" i="23" l="1"/>
  <c r="F40" i="19" l="1"/>
  <c r="E40" i="19"/>
  <c r="D40" i="19"/>
  <c r="C40" i="19"/>
  <c r="B40" i="19"/>
  <c r="G38" i="19"/>
  <c r="F37" i="19"/>
  <c r="E37" i="19"/>
  <c r="D37" i="19"/>
  <c r="C37" i="19"/>
  <c r="B37" i="19"/>
  <c r="G35" i="19"/>
  <c r="F34" i="19"/>
  <c r="E34" i="19"/>
  <c r="D34" i="19"/>
  <c r="C34" i="19"/>
  <c r="B34" i="19"/>
  <c r="G32" i="19"/>
  <c r="F31" i="19"/>
  <c r="E31" i="19"/>
  <c r="D31" i="19"/>
  <c r="C31" i="19"/>
  <c r="B31" i="19"/>
  <c r="G29" i="19"/>
  <c r="F28" i="19"/>
  <c r="E28" i="19"/>
  <c r="D28" i="19"/>
  <c r="C28" i="19"/>
  <c r="B28" i="19"/>
  <c r="G26" i="19"/>
  <c r="F25" i="19"/>
  <c r="E25" i="19"/>
  <c r="D25" i="19"/>
  <c r="C25" i="19"/>
  <c r="B25" i="19"/>
  <c r="G23" i="19"/>
  <c r="F22" i="19"/>
  <c r="E22" i="19"/>
  <c r="D22" i="19"/>
  <c r="C22" i="19"/>
  <c r="B22" i="19"/>
  <c r="G20" i="19"/>
  <c r="F19" i="19"/>
  <c r="E19" i="19"/>
  <c r="D19" i="19"/>
  <c r="C19" i="19"/>
  <c r="B19" i="19"/>
  <c r="G17" i="19"/>
  <c r="F16" i="19"/>
  <c r="E16" i="19"/>
  <c r="D16" i="19"/>
  <c r="C16" i="19"/>
  <c r="B16" i="19"/>
  <c r="G14" i="19"/>
  <c r="F13" i="19"/>
  <c r="E13" i="19"/>
  <c r="D13" i="19"/>
  <c r="C13" i="19"/>
  <c r="B13" i="19"/>
  <c r="G11" i="19"/>
  <c r="G7" i="19"/>
  <c r="J21" i="16" l="1"/>
  <c r="I19" i="16"/>
  <c r="I18" i="16"/>
  <c r="I17" i="16"/>
  <c r="I16" i="16"/>
  <c r="I15" i="16"/>
  <c r="I14" i="16"/>
  <c r="I13" i="16"/>
  <c r="I12" i="16"/>
  <c r="I11" i="16"/>
  <c r="I10" i="16"/>
  <c r="I21" i="16" l="1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I34" i="13" l="1"/>
  <c r="I33" i="13" s="1"/>
  <c r="I36" i="13" s="1"/>
  <c r="L33" i="13"/>
  <c r="L36" i="13" s="1"/>
  <c r="K33" i="13"/>
  <c r="K36" i="13" s="1"/>
  <c r="J33" i="13"/>
  <c r="J36" i="13" s="1"/>
  <c r="I32" i="13"/>
  <c r="L29" i="13"/>
  <c r="L32" i="13" s="1"/>
  <c r="K29" i="13"/>
  <c r="K32" i="13" s="1"/>
  <c r="J29" i="13"/>
  <c r="J32" i="13" s="1"/>
  <c r="I29" i="13"/>
  <c r="I28" i="13"/>
  <c r="L25" i="13"/>
  <c r="L28" i="13" s="1"/>
  <c r="K25" i="13"/>
  <c r="K28" i="13" s="1"/>
  <c r="J25" i="13"/>
  <c r="J28" i="13" s="1"/>
  <c r="I25" i="13"/>
  <c r="I24" i="13"/>
  <c r="L21" i="13"/>
  <c r="L24" i="13" s="1"/>
  <c r="K21" i="13"/>
  <c r="K24" i="13" s="1"/>
  <c r="J21" i="13"/>
  <c r="J24" i="13" s="1"/>
  <c r="I21" i="13"/>
  <c r="I20" i="13"/>
  <c r="L17" i="13"/>
  <c r="L20" i="13" s="1"/>
  <c r="K17" i="13"/>
  <c r="K20" i="13" s="1"/>
  <c r="J17" i="13"/>
  <c r="J20" i="13" s="1"/>
  <c r="I17" i="13"/>
  <c r="I16" i="13"/>
  <c r="L13" i="13"/>
  <c r="L16" i="13" s="1"/>
  <c r="K13" i="13"/>
  <c r="K16" i="13" s="1"/>
  <c r="J13" i="13"/>
  <c r="J16" i="13" s="1"/>
  <c r="I13" i="13"/>
  <c r="L10" i="13"/>
  <c r="K10" i="13"/>
  <c r="J10" i="13"/>
  <c r="L9" i="13"/>
  <c r="K9" i="13"/>
  <c r="J9" i="13"/>
  <c r="L8" i="13"/>
  <c r="L12" i="13" s="1"/>
  <c r="K8" i="13"/>
  <c r="K12" i="13" s="1"/>
  <c r="J8" i="13"/>
  <c r="J12" i="13" s="1"/>
  <c r="I8" i="13"/>
  <c r="I10" i="13" s="1"/>
  <c r="I12" i="13" l="1"/>
  <c r="K31" i="12" l="1"/>
  <c r="H31" i="12"/>
  <c r="K30" i="12"/>
  <c r="I30" i="12"/>
  <c r="H30" i="12"/>
  <c r="K28" i="12"/>
  <c r="H28" i="12"/>
  <c r="K27" i="12"/>
  <c r="H27" i="12"/>
  <c r="L28" i="11" l="1"/>
  <c r="K28" i="11"/>
  <c r="I28" i="11"/>
  <c r="E28" i="11"/>
  <c r="L27" i="11"/>
  <c r="K27" i="11"/>
  <c r="J27" i="11"/>
  <c r="I27" i="11"/>
  <c r="H27" i="11"/>
  <c r="G27" i="11"/>
  <c r="F27" i="11"/>
  <c r="E27" i="11"/>
  <c r="C27" i="11"/>
  <c r="C28" i="11" s="1"/>
  <c r="L25" i="11"/>
  <c r="K25" i="11"/>
  <c r="J25" i="11"/>
  <c r="I25" i="11"/>
  <c r="H25" i="11"/>
  <c r="G25" i="11"/>
  <c r="F25" i="11"/>
  <c r="E25" i="11"/>
  <c r="C25" i="11"/>
  <c r="L24" i="11"/>
  <c r="K24" i="11"/>
  <c r="J24" i="11"/>
  <c r="I24" i="11"/>
  <c r="H24" i="11"/>
  <c r="G24" i="11"/>
  <c r="F24" i="11"/>
  <c r="E24" i="11"/>
  <c r="C24" i="11"/>
  <c r="J9" i="11"/>
  <c r="J28" i="11" s="1"/>
  <c r="H9" i="11"/>
  <c r="H28" i="11" s="1"/>
  <c r="G9" i="11"/>
  <c r="G28" i="11" s="1"/>
  <c r="F9" i="11"/>
  <c r="F28" i="11" s="1"/>
  <c r="E9" i="11"/>
  <c r="H25" i="7" l="1"/>
  <c r="G25" i="7"/>
  <c r="F25" i="7"/>
  <c r="D25" i="7"/>
  <c r="H16" i="7"/>
  <c r="G16" i="7"/>
  <c r="F16" i="7"/>
  <c r="D16" i="7"/>
  <c r="C16" i="7"/>
  <c r="B16" i="7"/>
  <c r="G33" i="6" l="1"/>
  <c r="G32" i="6"/>
  <c r="B13" i="5" l="1"/>
  <c r="F11" i="5"/>
  <c r="F13" i="5" s="1"/>
  <c r="E11" i="5"/>
  <c r="E13" i="5" s="1"/>
  <c r="D11" i="5"/>
  <c r="D13" i="5" s="1"/>
  <c r="E25" i="4" l="1"/>
  <c r="I25" i="4" s="1"/>
  <c r="E24" i="4"/>
  <c r="I24" i="4" s="1"/>
</calcChain>
</file>

<file path=xl/sharedStrings.xml><?xml version="1.0" encoding="utf-8"?>
<sst xmlns="http://schemas.openxmlformats.org/spreadsheetml/2006/main" count="1207" uniqueCount="659">
  <si>
    <t>EDUCATION</t>
  </si>
  <si>
    <t>Washington State Data Book</t>
  </si>
  <si>
    <t>Table</t>
  </si>
  <si>
    <t>Title</t>
  </si>
  <si>
    <t>Page</t>
  </si>
  <si>
    <t>Public K-12 Schools:</t>
  </si>
  <si>
    <t>ET01</t>
  </si>
  <si>
    <t xml:space="preserve">    Major Sources of General Fund Revenue and Other Financing Sources</t>
  </si>
  <si>
    <t>ET02</t>
  </si>
  <si>
    <t xml:space="preserve">    Expenditures by Program</t>
  </si>
  <si>
    <t>ET03</t>
  </si>
  <si>
    <t xml:space="preserve">    Program Expenditures by Financing Sources</t>
  </si>
  <si>
    <t>ET04</t>
  </si>
  <si>
    <t xml:space="preserve">    Operating Expenditures by Groups of Activities</t>
  </si>
  <si>
    <t>ET05</t>
  </si>
  <si>
    <t xml:space="preserve">    Summary of Education Service Districts Funding</t>
  </si>
  <si>
    <t>ET06</t>
  </si>
  <si>
    <t xml:space="preserve">    Special Levies for Maintenance and Operation</t>
  </si>
  <si>
    <t>ET07</t>
  </si>
  <si>
    <t xml:space="preserve">    Full-Time Equivalent Certificated and Classified Employees</t>
  </si>
  <si>
    <t>ET08</t>
  </si>
  <si>
    <t xml:space="preserve">    High School Graduates by Year and Gender</t>
  </si>
  <si>
    <t>ET09</t>
  </si>
  <si>
    <t xml:space="preserve">    Headcount Enrollment by Grade</t>
  </si>
  <si>
    <t>Private K-12 Schools:</t>
  </si>
  <si>
    <t>ET10</t>
  </si>
  <si>
    <t>Other K-12 School Information:</t>
  </si>
  <si>
    <t>ET11</t>
  </si>
  <si>
    <t xml:space="preserve">    Headcount Enrollment by Selected Counties</t>
  </si>
  <si>
    <t>ET12</t>
  </si>
  <si>
    <t>Four-Year Colleges and Universities:</t>
  </si>
  <si>
    <t>ET13</t>
  </si>
  <si>
    <t xml:space="preserve">    Major Four-Year Colleges and Universities</t>
  </si>
  <si>
    <t>ET14</t>
  </si>
  <si>
    <t xml:space="preserve">    Operating Expenditures by Program</t>
  </si>
  <si>
    <t>ET15</t>
  </si>
  <si>
    <t xml:space="preserve">    Fall Term Headcount Enrollment Trends</t>
  </si>
  <si>
    <t>ET16</t>
  </si>
  <si>
    <t xml:space="preserve">    Source of Undergraduate Students Attending Four-Year Institutions</t>
  </si>
  <si>
    <t>ET17</t>
  </si>
  <si>
    <t xml:space="preserve">    Fall Term Full-Time Equivalents by Class Standing</t>
  </si>
  <si>
    <t>ET18</t>
  </si>
  <si>
    <t xml:space="preserve">    Higher Education Degree Awards by Major</t>
  </si>
  <si>
    <t>ET19</t>
  </si>
  <si>
    <t xml:space="preserve">    Tuition and Fees Per Full-Time Student</t>
  </si>
  <si>
    <t>Public Community and Technical Colleges:</t>
  </si>
  <si>
    <t>ET20</t>
  </si>
  <si>
    <t xml:space="preserve">    Year Established, Location, Communities Served</t>
  </si>
  <si>
    <t>ET21</t>
  </si>
  <si>
    <t xml:space="preserve">    State Funded Fall Term Headcount Enrollment</t>
  </si>
  <si>
    <t>ET22</t>
  </si>
  <si>
    <t>ET23</t>
  </si>
  <si>
    <t xml:space="preserve">    State-Supported Full-Time Equivalent Enrollment</t>
  </si>
  <si>
    <t>ET24</t>
  </si>
  <si>
    <t xml:space="preserve">    Annual Tuition and Fee Rates</t>
  </si>
  <si>
    <t>Workforce Education:</t>
  </si>
  <si>
    <t>ET25</t>
  </si>
  <si>
    <t xml:space="preserve">    Public Expenditures for Workforce Education</t>
  </si>
  <si>
    <t>ET26</t>
  </si>
  <si>
    <t xml:space="preserve">    Enrollment Trends in Workforce Education Programs</t>
  </si>
  <si>
    <t>PUBLIC K-12 SCHOOLS</t>
  </si>
  <si>
    <t>MAJOR SOURCES OF GENERAL FUND REVENUE</t>
  </si>
  <si>
    <t>AND OTHER FINANCING SOURCES</t>
  </si>
  <si>
    <t>Office of Superintendent of Public Instruction | 360-725-6000 | http://www.k12.wa.us</t>
  </si>
  <si>
    <t>$ in Thousands</t>
  </si>
  <si>
    <t>School</t>
  </si>
  <si>
    <t>Local Revenue</t>
  </si>
  <si>
    <t>Fiscal</t>
  </si>
  <si>
    <t>Total</t>
  </si>
  <si>
    <t>State</t>
  </si>
  <si>
    <t>Federal</t>
  </si>
  <si>
    <t>Property</t>
  </si>
  <si>
    <r>
      <t>Year</t>
    </r>
    <r>
      <rPr>
        <b/>
        <vertAlign val="superscript"/>
        <sz val="10"/>
        <rFont val="Arial"/>
        <family val="2"/>
      </rPr>
      <t>1</t>
    </r>
  </si>
  <si>
    <t>Revenue</t>
  </si>
  <si>
    <t>Tax</t>
  </si>
  <si>
    <r>
      <t>Other</t>
    </r>
    <r>
      <rPr>
        <b/>
        <vertAlign val="superscript"/>
        <sz val="10"/>
        <rFont val="Arial"/>
        <family val="2"/>
      </rPr>
      <t>2</t>
    </r>
  </si>
  <si>
    <r>
      <t>1999</t>
    </r>
    <r>
      <rPr>
        <vertAlign val="superscript"/>
        <sz val="10"/>
        <rFont val="Arial"/>
        <family val="2"/>
      </rPr>
      <t>3</t>
    </r>
  </si>
  <si>
    <r>
      <t>1</t>
    </r>
    <r>
      <rPr>
        <sz val="10"/>
        <rFont val="Arial"/>
        <family val="2"/>
      </rPr>
      <t>Fiscal year ends on August 31.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</si>
  <si>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Total local taxes - local property taxes + Total Local Nontax + Total Other School Districts, </t>
    </r>
  </si>
  <si>
    <t>other governmental entities, and total other.</t>
  </si>
  <si>
    <r>
      <t>3</t>
    </r>
    <r>
      <rPr>
        <sz val="10"/>
        <rFont val="Arial"/>
        <family val="2"/>
      </rPr>
      <t>Fiscal Year 1999 budget excluding extensions.</t>
    </r>
  </si>
  <si>
    <t>Table: ET01</t>
  </si>
  <si>
    <r>
      <t>EXPENDITURES BY PROGRAM</t>
    </r>
    <r>
      <rPr>
        <b/>
        <vertAlign val="superscript"/>
        <sz val="10"/>
        <rFont val="Arial"/>
        <family val="2"/>
      </rPr>
      <t>1</t>
    </r>
  </si>
  <si>
    <t>State Categorical</t>
  </si>
  <si>
    <t>Basic</t>
  </si>
  <si>
    <t>Special</t>
  </si>
  <si>
    <t>Secondary</t>
  </si>
  <si>
    <t>Other</t>
  </si>
  <si>
    <t>Food</t>
  </si>
  <si>
    <t>Trans-</t>
  </si>
  <si>
    <t>Year</t>
  </si>
  <si>
    <t xml:space="preserve">       Total</t>
  </si>
  <si>
    <t>Education</t>
  </si>
  <si>
    <t xml:space="preserve"> Ed.</t>
  </si>
  <si>
    <t>Vocational</t>
  </si>
  <si>
    <r>
      <t>Programs</t>
    </r>
    <r>
      <rPr>
        <b/>
        <vertAlign val="superscript"/>
        <sz val="10"/>
        <rFont val="Arial"/>
        <family val="2"/>
      </rPr>
      <t>2</t>
    </r>
  </si>
  <si>
    <t>Services</t>
  </si>
  <si>
    <t>portation</t>
  </si>
  <si>
    <r>
      <t>1</t>
    </r>
    <r>
      <rPr>
        <sz val="10"/>
        <rFont val="Arial"/>
        <family val="2"/>
      </rPr>
      <t>Each program includes administration expenditures but not abatements.</t>
    </r>
  </si>
  <si>
    <r>
      <t>2</t>
    </r>
    <r>
      <rPr>
        <sz val="10"/>
        <rFont val="Arial"/>
        <family val="2"/>
      </rPr>
      <t>Other Programs consist of Other State Categorical, Federal Categorical and Miscellaneous programs.</t>
    </r>
  </si>
  <si>
    <t>Note: The above totals contain expenditures that are financed by local special levies, federal revenues</t>
  </si>
  <si>
    <t>and other sources that do not flow through the state general fund.</t>
  </si>
  <si>
    <t>Table: ET02</t>
  </si>
  <si>
    <t>PROGRAM EXPENDITURES BY FINANCING SOURCES</t>
  </si>
  <si>
    <t>SCHOOL FISCAL YEAR 2017-18</t>
  </si>
  <si>
    <r>
      <t>By Financing Sources</t>
    </r>
    <r>
      <rPr>
        <b/>
        <vertAlign val="superscript"/>
        <sz val="10"/>
        <rFont val="Arial"/>
        <family val="2"/>
      </rPr>
      <t>2</t>
    </r>
  </si>
  <si>
    <t>Local</t>
  </si>
  <si>
    <r>
      <t>Program</t>
    </r>
    <r>
      <rPr>
        <b/>
        <vertAlign val="superscript"/>
        <sz val="10"/>
        <rFont val="Arial"/>
        <family val="2"/>
      </rPr>
      <t>1</t>
    </r>
  </si>
  <si>
    <t>Expenditures</t>
  </si>
  <si>
    <t>Funding</t>
  </si>
  <si>
    <t>Basic Education</t>
  </si>
  <si>
    <t>State Special Ed.</t>
  </si>
  <si>
    <t>State Secondary
  Vocational</t>
  </si>
  <si>
    <t>Other Programs</t>
  </si>
  <si>
    <t>Food Services</t>
  </si>
  <si>
    <t>Transportation</t>
  </si>
  <si>
    <r>
      <t>2</t>
    </r>
    <r>
      <rPr>
        <sz val="10"/>
        <rFont val="Arial"/>
        <family val="2"/>
      </rPr>
      <t>The State, Federal and Local financing sources are used to support the program expenditures</t>
    </r>
  </si>
  <si>
    <t>for this fiscal year.</t>
  </si>
  <si>
    <t>Note: Totals may not add due to rounding.</t>
  </si>
  <si>
    <t>Table: ET03</t>
  </si>
  <si>
    <t>OPERATING EXPENDITURES BY GROUPS OF ACTIVITIES</t>
  </si>
  <si>
    <t>Unit</t>
  </si>
  <si>
    <t>Central</t>
  </si>
  <si>
    <t>Teaching</t>
  </si>
  <si>
    <t>Supportive</t>
  </si>
  <si>
    <t>Administration</t>
  </si>
  <si>
    <t>Activities</t>
  </si>
  <si>
    <t>Support</t>
  </si>
  <si>
    <t>Note: The above totals contain expenditures that are financed from local special levies, the federal</t>
  </si>
  <si>
    <t>government and other sources that do not flow through the state general fund.</t>
  </si>
  <si>
    <t>Table: ET04</t>
  </si>
  <si>
    <r>
      <t>SUMMARY OF EDUCATION SERVICE DISTRICTS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FUNDING</t>
    </r>
  </si>
  <si>
    <t>School Fiscal Year</t>
  </si>
  <si>
    <t>2012-13</t>
  </si>
  <si>
    <t>2013-14</t>
  </si>
  <si>
    <t>2014-15</t>
  </si>
  <si>
    <t>2015-16</t>
  </si>
  <si>
    <t>2016-17</t>
  </si>
  <si>
    <t>2017-18</t>
  </si>
  <si>
    <t>Beginning Balance</t>
  </si>
  <si>
    <t>Revenues</t>
  </si>
  <si>
    <t xml:space="preserve">   State</t>
  </si>
  <si>
    <t xml:space="preserve">   Federal</t>
  </si>
  <si>
    <t xml:space="preserve">   Local</t>
  </si>
  <si>
    <t xml:space="preserve">   Other</t>
  </si>
  <si>
    <t xml:space="preserve">   Total Revenues</t>
  </si>
  <si>
    <t>Total Resources Available</t>
  </si>
  <si>
    <t xml:space="preserve">   Operations</t>
  </si>
  <si>
    <t xml:space="preserve">   Instructional Support</t>
  </si>
  <si>
    <t xml:space="preserve">   Non-instructional Support</t>
  </si>
  <si>
    <t xml:space="preserve">   Capital Outlay</t>
  </si>
  <si>
    <t xml:space="preserve">   Total Expenditures</t>
  </si>
  <si>
    <t>Uses of Resources</t>
  </si>
  <si>
    <t>Adjustments</t>
  </si>
  <si>
    <t>Total Other Financing</t>
  </si>
  <si>
    <t>Sources (Uses)</t>
  </si>
  <si>
    <t>Ending Balance</t>
  </si>
  <si>
    <r>
      <t>1</t>
    </r>
    <r>
      <rPr>
        <sz val="10"/>
        <rFont val="Arial"/>
        <family val="2"/>
      </rPr>
      <t xml:space="preserve">Educational Service Districts are regional agencies designed to assist in the development of </t>
    </r>
  </si>
  <si>
    <t>cooperative programs for local school districts, act as consultants and advisors and assist</t>
  </si>
  <si>
    <t>the Superintendent of Public Instruction and the State Board of Education.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</si>
  <si>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Includes the Cumulative Effect of Change in Accounting Principles for implementation of</t>
    </r>
  </si>
  <si>
    <t>GASBS 68.</t>
  </si>
  <si>
    <t>Table: ET05</t>
  </si>
  <si>
    <t>SPECIAL LEVIES FOR MAINTENANCE AND OPERATION</t>
  </si>
  <si>
    <t>Final Levy Approvals</t>
  </si>
  <si>
    <t>Final Levy Losses</t>
  </si>
  <si>
    <t xml:space="preserve">     No Levy Submitted</t>
  </si>
  <si>
    <t>Collection</t>
  </si>
  <si>
    <t>Dollar</t>
  </si>
  <si>
    <t>Number of</t>
  </si>
  <si>
    <t>FTE</t>
  </si>
  <si>
    <r>
      <t>Amount</t>
    </r>
    <r>
      <rPr>
        <b/>
        <vertAlign val="superscript"/>
        <sz val="10"/>
        <rFont val="Arial"/>
        <family val="2"/>
      </rPr>
      <t>2</t>
    </r>
  </si>
  <si>
    <t>Districts</t>
  </si>
  <si>
    <r>
      <t>Enrollment</t>
    </r>
    <r>
      <rPr>
        <b/>
        <vertAlign val="superscript"/>
        <sz val="10"/>
        <rFont val="Arial"/>
        <family val="2"/>
      </rPr>
      <t>3</t>
    </r>
  </si>
  <si>
    <r>
      <t>1</t>
    </r>
    <r>
      <rPr>
        <sz val="10"/>
        <rFont val="Arial"/>
        <family val="2"/>
      </rPr>
      <t>The calendar year in which levies are collected.</t>
    </r>
  </si>
  <si>
    <r>
      <t>2</t>
    </r>
    <r>
      <rPr>
        <sz val="10"/>
        <rFont val="Arial"/>
        <family val="2"/>
      </rPr>
      <t>Levy election results are those reported to the Office of Superintendent of Public Instruction by county auditors.</t>
    </r>
  </si>
  <si>
    <r>
      <t>3</t>
    </r>
    <r>
      <rPr>
        <sz val="10"/>
        <rFont val="Arial"/>
        <family val="2"/>
      </rPr>
      <t>Enrollments are annual average FTE students for the prior school year.</t>
    </r>
  </si>
  <si>
    <t>FTE: Full-time Equivalent.</t>
  </si>
  <si>
    <t>Table: ET06</t>
  </si>
  <si>
    <t>FULL-TIME EQUIVALENT CERTIFICATED AND CLASSIFIED EMPLOYEES</t>
  </si>
  <si>
    <t>October 1</t>
  </si>
  <si>
    <t>Certified Employees</t>
  </si>
  <si>
    <r>
      <t>Central Administration</t>
    </r>
    <r>
      <rPr>
        <vertAlign val="superscript"/>
        <sz val="10"/>
        <rFont val="Arial"/>
        <family val="2"/>
      </rPr>
      <t>1</t>
    </r>
  </si>
  <si>
    <t xml:space="preserve">   % of Total Employees</t>
  </si>
  <si>
    <r>
      <t>Unit Administration</t>
    </r>
    <r>
      <rPr>
        <vertAlign val="superscript"/>
        <sz val="10"/>
        <color theme="1"/>
        <rFont val="Arial"/>
        <family val="2"/>
      </rPr>
      <t>2</t>
    </r>
  </si>
  <si>
    <t>Elementary &amp; Kindergarten Teachers</t>
  </si>
  <si>
    <t xml:space="preserve">   FTE Students/Teacher</t>
  </si>
  <si>
    <t>Secondary Teachers</t>
  </si>
  <si>
    <t>Other Teachers</t>
  </si>
  <si>
    <r>
      <t>Support Services Personnel</t>
    </r>
    <r>
      <rPr>
        <vertAlign val="superscript"/>
        <sz val="10"/>
        <color theme="1"/>
        <rFont val="Arial"/>
        <family val="2"/>
      </rPr>
      <t>3</t>
    </r>
  </si>
  <si>
    <t>Total FTE Employment</t>
  </si>
  <si>
    <t>Average Salary - $</t>
  </si>
  <si>
    <r>
      <t>Classified Staff</t>
    </r>
    <r>
      <rPr>
        <vertAlign val="superscript"/>
        <sz val="10"/>
        <color theme="1"/>
        <rFont val="Arial"/>
        <family val="2"/>
      </rPr>
      <t>4</t>
    </r>
  </si>
  <si>
    <t>FTE Employment</t>
  </si>
  <si>
    <r>
      <t>1</t>
    </r>
    <r>
      <rPr>
        <sz val="10"/>
        <rFont val="Arial"/>
        <family val="2"/>
      </rPr>
      <t>Superintendent, Assistant/Deputy Superintendent, Other Administrators.</t>
    </r>
  </si>
  <si>
    <r>
      <t>2</t>
    </r>
    <r>
      <rPr>
        <sz val="10"/>
        <rFont val="Arial"/>
        <family val="2"/>
      </rPr>
      <t>Principals, Vice-Principals, Other Unit Administrators.</t>
    </r>
  </si>
  <si>
    <r>
      <t>3</t>
    </r>
    <r>
      <rPr>
        <sz val="10"/>
        <rFont val="Arial"/>
        <family val="2"/>
      </rPr>
      <t>Library Media Specialist, Counselor, Occupational Therapist, Social Worker, Psychologist, Nurse, Physical Therapist, Reading Resource Specialist,</t>
    </r>
  </si>
  <si>
    <t>Other Support Services.</t>
  </si>
  <si>
    <r>
      <t>4</t>
    </r>
    <r>
      <rPr>
        <sz val="10"/>
        <color theme="1"/>
        <rFont val="Arial"/>
        <family val="2"/>
      </rPr>
      <t>Director/Supervisor, Aides, Crafts/Trades, Laborers, Office/Clerical, Operators, Professional, Service Workers, Technical.</t>
    </r>
  </si>
  <si>
    <t>Note: FTE: Full-Time Equivalent. Totals may not add due to rounding.</t>
  </si>
  <si>
    <t>Table: ET07</t>
  </si>
  <si>
    <t>HIGH SCHOOL GRADUATES BY YEAR AND GENDER</t>
  </si>
  <si>
    <t>School Year</t>
  </si>
  <si>
    <t>Beginning Grade 9 Students</t>
  </si>
  <si>
    <t>Transfers in</t>
  </si>
  <si>
    <t>Dropouts</t>
  </si>
  <si>
    <t>Transfers    Out</t>
  </si>
  <si>
    <t>Graduates</t>
  </si>
  <si>
    <t>Continuing</t>
  </si>
  <si>
    <t>Adjusted Four-Year Cohort Graduation Rate</t>
  </si>
  <si>
    <t xml:space="preserve">   Females</t>
  </si>
  <si>
    <t xml:space="preserve">   Males</t>
  </si>
  <si>
    <t>Table: ET08</t>
  </si>
  <si>
    <t>HEADCOUNT ENROLLMENT BY GRADE</t>
  </si>
  <si>
    <t>October Headcount</t>
  </si>
  <si>
    <t>Grade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</si>
  <si>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</si>
  <si>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</si>
  <si>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</si>
  <si>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</si>
  <si>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</si>
  <si>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</si>
  <si>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</si>
  <si>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</si>
  <si>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</si>
  <si>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</si>
  <si>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</si>
  <si>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K</t>
  </si>
  <si>
    <t>1-6</t>
  </si>
  <si>
    <t>7-12</t>
  </si>
  <si>
    <t>1-12</t>
  </si>
  <si>
    <t>K-12</t>
  </si>
  <si>
    <t>Table: ET09</t>
  </si>
  <si>
    <t>PRIVATE K-12 SCHOOLS</t>
  </si>
  <si>
    <r>
      <t>HEADCOUNT ENROLLMENT BY GRADE</t>
    </r>
    <r>
      <rPr>
        <b/>
        <vertAlign val="superscript"/>
        <sz val="10"/>
        <rFont val="Arial"/>
        <family val="2"/>
      </rPr>
      <t>1</t>
    </r>
  </si>
  <si>
    <t>State Board of Education | 360-725-6025 | http://www.sbe.wa.gov</t>
  </si>
  <si>
    <t>Preschool</t>
  </si>
  <si>
    <r>
      <t>1</t>
    </r>
    <r>
      <rPr>
        <sz val="10"/>
        <rFont val="Arial"/>
        <family val="2"/>
      </rPr>
      <t>Includes private schools approved by the State Board of Education.</t>
    </r>
  </si>
  <si>
    <t>Note: Some data by grade level are estimated.</t>
  </si>
  <si>
    <t>Table: ET10</t>
  </si>
  <si>
    <t>K-12 SCHOOLS</t>
  </si>
  <si>
    <t>HEADCOUNT ENROLLMENT BY SELECTED COUNTIES</t>
  </si>
  <si>
    <t>October</t>
  </si>
  <si>
    <t>Total Enrollment</t>
  </si>
  <si>
    <t xml:space="preserve">  Public</t>
  </si>
  <si>
    <t xml:space="preserve">   Percent Public</t>
  </si>
  <si>
    <r>
      <t xml:space="preserve">  Private</t>
    </r>
    <r>
      <rPr>
        <vertAlign val="superscript"/>
        <sz val="10"/>
        <rFont val="Arial"/>
        <family val="2"/>
      </rPr>
      <t>1</t>
    </r>
  </si>
  <si>
    <t xml:space="preserve">   Percent Private</t>
  </si>
  <si>
    <t>Clark County</t>
  </si>
  <si>
    <t xml:space="preserve">  Private</t>
  </si>
  <si>
    <t xml:space="preserve">   Percent of County</t>
  </si>
  <si>
    <t>King County</t>
  </si>
  <si>
    <t>Pierce County</t>
  </si>
  <si>
    <t>Snohomish County</t>
  </si>
  <si>
    <t>Spokane County</t>
  </si>
  <si>
    <t>All Other Counties</t>
  </si>
  <si>
    <t xml:space="preserve">   Percent of Counties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</si>
  <si>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Starting in 2017-18 only K-12 data is reported for private schools. Prior years were P-12 for private schools.</t>
    </r>
  </si>
  <si>
    <t>Table: ET11</t>
  </si>
  <si>
    <t>HIGH SCHOOL EQUIVALENCY CERTIFICATES AND HIGH SCHOOL DIPLOMAS</t>
  </si>
  <si>
    <t>OBTAINED OUTSIDE THE K-12 PROGRAM</t>
  </si>
  <si>
    <t>State Board for Community and Technical Colleges | 360-704-4400 | http://www.sbctc.edu</t>
  </si>
  <si>
    <t>High School Equivalency Certificates</t>
  </si>
  <si>
    <t>High School Diplomas</t>
  </si>
  <si>
    <r>
      <t>Total Issued</t>
    </r>
    <r>
      <rPr>
        <b/>
        <vertAlign val="superscript"/>
        <sz val="10"/>
        <rFont val="Arial"/>
        <family val="2"/>
      </rPr>
      <t>1</t>
    </r>
  </si>
  <si>
    <t>At Community/ Tech. Colleges</t>
  </si>
  <si>
    <r>
      <t>At Other
 Testing Centers</t>
    </r>
    <r>
      <rPr>
        <b/>
        <vertAlign val="superscript"/>
        <sz val="10"/>
        <rFont val="Arial"/>
        <family val="2"/>
      </rPr>
      <t>1</t>
    </r>
  </si>
  <si>
    <t>By Community/ Tech. Colleges</t>
  </si>
  <si>
    <t>2004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</si>
  <si>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Other Testing Centers include four-year colleges/universities, public school systems and others.</t>
    </r>
  </si>
  <si>
    <t>Table: ET12</t>
  </si>
  <si>
    <t>FOUR-YEAR COLLEGES AND UNIVERSITIES</t>
  </si>
  <si>
    <t>MAJOR FOUR-YEAR COLLEGES AND UNIVERSITIES</t>
  </si>
  <si>
    <t>Office of Financial Management | 360-902-0599 | http://www.ofm.wa.gov</t>
  </si>
  <si>
    <t>Date</t>
  </si>
  <si>
    <t>College/University</t>
  </si>
  <si>
    <t>Founded</t>
  </si>
  <si>
    <t>Location</t>
  </si>
  <si>
    <t>Religious Affiliation</t>
  </si>
  <si>
    <t>Public</t>
  </si>
  <si>
    <t>University of Washington</t>
  </si>
  <si>
    <t>Seattle</t>
  </si>
  <si>
    <t>--</t>
  </si>
  <si>
    <t xml:space="preserve">    UW - Tacoma</t>
  </si>
  <si>
    <t>Tacoma</t>
  </si>
  <si>
    <t xml:space="preserve">    UW - Bothell</t>
  </si>
  <si>
    <t>Bothell</t>
  </si>
  <si>
    <t>Washington State University</t>
  </si>
  <si>
    <r>
      <t>Pullman</t>
    </r>
    <r>
      <rPr>
        <vertAlign val="superscript"/>
        <sz val="10"/>
        <color theme="1"/>
        <rFont val="Arial"/>
        <family val="2"/>
      </rPr>
      <t>1</t>
    </r>
  </si>
  <si>
    <t xml:space="preserve">    WSU - Tri-Cities</t>
  </si>
  <si>
    <t>Richland</t>
  </si>
  <si>
    <t xml:space="preserve">    WSU - Vancouver</t>
  </si>
  <si>
    <t>Vancouver</t>
  </si>
  <si>
    <t>Central Washington University</t>
  </si>
  <si>
    <t>Ellensburg</t>
  </si>
  <si>
    <t>Eastern Washington University</t>
  </si>
  <si>
    <t>Cheney</t>
  </si>
  <si>
    <t>Western Washington University</t>
  </si>
  <si>
    <t>Bellingham</t>
  </si>
  <si>
    <t>The Evergreen State College</t>
  </si>
  <si>
    <t>Olympia</t>
  </si>
  <si>
    <t>Northwest Indian College</t>
  </si>
  <si>
    <t>Private Not-for-Profit</t>
  </si>
  <si>
    <t>Antioch University - Seattle</t>
  </si>
  <si>
    <t>Bastyr University</t>
  </si>
  <si>
    <t>Kenmore</t>
  </si>
  <si>
    <t>City University</t>
  </si>
  <si>
    <t>Cornish College of the Arts</t>
  </si>
  <si>
    <t>Faith International University</t>
  </si>
  <si>
    <t>Inter-Denominational</t>
  </si>
  <si>
    <t>Gonzaga University</t>
  </si>
  <si>
    <t>Spokane</t>
  </si>
  <si>
    <t>Catholic</t>
  </si>
  <si>
    <t>Heritage University</t>
  </si>
  <si>
    <t>Toppenish</t>
  </si>
  <si>
    <t>Northwest University</t>
  </si>
  <si>
    <t>Kirkland</t>
  </si>
  <si>
    <t>Assemblies of God</t>
  </si>
  <si>
    <t>Pacific Lutheran University</t>
  </si>
  <si>
    <t>Lutheran</t>
  </si>
  <si>
    <t>Pacific Northwest University of Health Sciences</t>
  </si>
  <si>
    <t>Yakima</t>
  </si>
  <si>
    <t>Pinchot University</t>
  </si>
  <si>
    <t>Saint Martin's University</t>
  </si>
  <si>
    <t>Lacey</t>
  </si>
  <si>
    <t>Seattle Pacific University</t>
  </si>
  <si>
    <t>Free Methodist</t>
  </si>
  <si>
    <t>Seattle University</t>
  </si>
  <si>
    <t>The Seattle School of Theology &amp; Psychology</t>
  </si>
  <si>
    <t>University of Puget Sound</t>
  </si>
  <si>
    <t>Walla Walla University</t>
  </si>
  <si>
    <t>College Place</t>
  </si>
  <si>
    <t>Seventh Day Adventist</t>
  </si>
  <si>
    <t>Whitman College</t>
  </si>
  <si>
    <t>Walla Walla</t>
  </si>
  <si>
    <t>Whitworth College</t>
  </si>
  <si>
    <t>United Presbyterian</t>
  </si>
  <si>
    <t>Private For-Profit</t>
  </si>
  <si>
    <t>Argosy University - Seattle</t>
  </si>
  <si>
    <t>Art Institute of Seattle</t>
  </si>
  <si>
    <t>Charter College</t>
  </si>
  <si>
    <t>Multiple</t>
  </si>
  <si>
    <t>DigiPen Institute of Technology</t>
  </si>
  <si>
    <t>Redmond</t>
  </si>
  <si>
    <t>Northwest College of Art &amp; Design</t>
  </si>
  <si>
    <t>Poulsbo</t>
  </si>
  <si>
    <t>Sanford-Brown College-Seattle</t>
  </si>
  <si>
    <t>N/A</t>
  </si>
  <si>
    <t>Tukwila</t>
  </si>
  <si>
    <t>Seattle Film Institute</t>
  </si>
  <si>
    <t>Seattle Institute of Oriental Medicine</t>
  </si>
  <si>
    <t>University of Phoenix - Washington</t>
  </si>
  <si>
    <r>
      <t>1</t>
    </r>
    <r>
      <rPr>
        <sz val="10"/>
        <rFont val="Arial"/>
        <family val="2"/>
      </rPr>
      <t>The Spokane campus is considered part of the main WSU campus.</t>
    </r>
  </si>
  <si>
    <t>Table: ET13</t>
  </si>
  <si>
    <t>PUBLIC FOUR-YEAR COLLEGE AND UNIVERSITIES</t>
  </si>
  <si>
    <t>OPERATING EXPENDITURES BY PROGRAM</t>
  </si>
  <si>
    <t>ALL BUDGETED AND HIGHER EDUCATION FUNDS</t>
  </si>
  <si>
    <t>State Fiscal Year</t>
  </si>
  <si>
    <t>Instruction</t>
  </si>
  <si>
    <t>Research</t>
  </si>
  <si>
    <t>Public Services</t>
  </si>
  <si>
    <t>Primary Support</t>
  </si>
  <si>
    <t>Libraries</t>
  </si>
  <si>
    <t>Student Services</t>
  </si>
  <si>
    <t>Hospitals</t>
  </si>
  <si>
    <t>Institutional Support</t>
  </si>
  <si>
    <t>Plant Operations &amp; Maint.</t>
  </si>
  <si>
    <t>Sponsored Research</t>
  </si>
  <si>
    <t>NA</t>
  </si>
  <si>
    <t>Total Operating Expenditures</t>
  </si>
  <si>
    <t>Table: ET14</t>
  </si>
  <si>
    <t>NA - Not Available.</t>
  </si>
  <si>
    <t>FALL TERM HEADCOUNT ENROLLMENT TRENDS</t>
  </si>
  <si>
    <t>Fall Term</t>
  </si>
  <si>
    <t>Public Institutions</t>
  </si>
  <si>
    <t xml:space="preserve">  University of Washington - All campuses</t>
  </si>
  <si>
    <t xml:space="preserve">  Washington State University - All campuses</t>
  </si>
  <si>
    <t xml:space="preserve">  Western Washington University</t>
  </si>
  <si>
    <t xml:space="preserve">  Central Washington University</t>
  </si>
  <si>
    <t xml:space="preserve">  Eastern Washington University</t>
  </si>
  <si>
    <t xml:space="preserve">  The Evergreen State College</t>
  </si>
  <si>
    <t xml:space="preserve">  Northwest Indian College</t>
  </si>
  <si>
    <t>Private Not-for-Profit Institutions</t>
  </si>
  <si>
    <t xml:space="preserve">  Antioch University-Seattle Branch</t>
  </si>
  <si>
    <t xml:space="preserve">  Bastyr University</t>
  </si>
  <si>
    <t xml:space="preserve">  City University of Seattle</t>
  </si>
  <si>
    <t xml:space="preserve">  Cornish College of the Arts</t>
  </si>
  <si>
    <t xml:space="preserve">  Faith Evangelical Lutheran Seminary</t>
  </si>
  <si>
    <t xml:space="preserve">  Gonzaga University</t>
  </si>
  <si>
    <t xml:space="preserve">  Heritage University</t>
  </si>
  <si>
    <t xml:space="preserve">  Northwest University</t>
  </si>
  <si>
    <t xml:space="preserve">  Pacific Lutheran University</t>
  </si>
  <si>
    <t xml:space="preserve">  Pacific Northwest University of Health Sciences</t>
  </si>
  <si>
    <t xml:space="preserve">  Pinchot University</t>
  </si>
  <si>
    <t xml:space="preserve">  Saint Martin's University</t>
  </si>
  <si>
    <t xml:space="preserve">  Seattle Pacific University</t>
  </si>
  <si>
    <t xml:space="preserve">  Seattle University</t>
  </si>
  <si>
    <t xml:space="preserve">  The Seattle School of Theology &amp; Psychology</t>
  </si>
  <si>
    <t xml:space="preserve">  Trinity Lutheran College</t>
  </si>
  <si>
    <t xml:space="preserve">  University of Puget Sound</t>
  </si>
  <si>
    <t xml:space="preserve">  Walla Walla University</t>
  </si>
  <si>
    <t xml:space="preserve">  Whitman College</t>
  </si>
  <si>
    <t xml:space="preserve">  Whitworth University</t>
  </si>
  <si>
    <t>Private For-Profit Institutions</t>
  </si>
  <si>
    <t xml:space="preserve">  Argosy University- Seattle Campus</t>
  </si>
  <si>
    <t xml:space="preserve">  The Art Institute of Seattle</t>
  </si>
  <si>
    <t xml:space="preserve">  Charter College</t>
  </si>
  <si>
    <t xml:space="preserve">  Digipen Institute of Technology</t>
  </si>
  <si>
    <t xml:space="preserve">  International Academy of Design and Technology</t>
  </si>
  <si>
    <t xml:space="preserve">  ITT Technical Institute</t>
  </si>
  <si>
    <t xml:space="preserve">  Northwest College of Art &amp; Design</t>
  </si>
  <si>
    <t xml:space="preserve">  Sanford-Brown College - Seattle</t>
  </si>
  <si>
    <t xml:space="preserve">  Seattle Film Institute</t>
  </si>
  <si>
    <t xml:space="preserve">  Seattle Institute of Oriental Medicine </t>
  </si>
  <si>
    <t xml:space="preserve">  University of Phoenix - Western WA Campus</t>
  </si>
  <si>
    <t>Table: ET15</t>
  </si>
  <si>
    <t>SOURCE OF UNDERGRADUATE STUDENTS ATTENDING FOUR-YEAR INSTITUTIONS</t>
  </si>
  <si>
    <t>Academic Year Headcount Enrollment</t>
  </si>
  <si>
    <t>Academic Year</t>
  </si>
  <si>
    <r>
      <t>2015-16</t>
    </r>
    <r>
      <rPr>
        <b/>
        <vertAlign val="superscript"/>
        <sz val="10"/>
        <rFont val="Arial"/>
        <family val="2"/>
      </rPr>
      <t>1</t>
    </r>
  </si>
  <si>
    <r>
      <t>2017-18</t>
    </r>
    <r>
      <rPr>
        <b/>
        <vertAlign val="superscript"/>
        <sz val="10"/>
        <rFont val="Arial"/>
        <family val="2"/>
      </rPr>
      <t>1</t>
    </r>
  </si>
  <si>
    <t>Entering Source</t>
  </si>
  <si>
    <t>High School (HS)</t>
  </si>
  <si>
    <t>Washington High School</t>
  </si>
  <si>
    <t>Private</t>
  </si>
  <si>
    <t>Unknown</t>
  </si>
  <si>
    <t>Washington HS Running Start</t>
  </si>
  <si>
    <t>Out-of-State High School</t>
  </si>
  <si>
    <t>Unknown location High School</t>
  </si>
  <si>
    <t>Transfer</t>
  </si>
  <si>
    <t>Washington Transfer</t>
  </si>
  <si>
    <t>Two-Year School</t>
  </si>
  <si>
    <t>Four-Year School</t>
  </si>
  <si>
    <t>Other School</t>
  </si>
  <si>
    <t>Out-of-State Transfer</t>
  </si>
  <si>
    <t>Unknown Transfer</t>
  </si>
  <si>
    <t>Unknown Source</t>
  </si>
  <si>
    <t>Total New Students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</si>
  <si>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Due to changes in structure of some institutions in these years, counts for these years are subject</t>
    </r>
  </si>
  <si>
    <t>to a 3 to 5% margin of error. Adjustments in the count methodology of this report are being made.</t>
  </si>
  <si>
    <t>Note: Students can be enrolled in more than one college or university at the same time. This results</t>
  </si>
  <si>
    <t>in being counted in more than one of the above categories. Total New Students counts each student</t>
  </si>
  <si>
    <t>once only and does not equal the sum of the subtotals.</t>
  </si>
  <si>
    <t>Table: ET16</t>
  </si>
  <si>
    <t>FALL TERM FULL-TIME EQUIVALENTS BY CLASS STANDING</t>
  </si>
  <si>
    <t>State Total</t>
  </si>
  <si>
    <t xml:space="preserve">   Undergraduate</t>
  </si>
  <si>
    <t xml:space="preserve">   Graduate/Professional</t>
  </si>
  <si>
    <t>Univ. of Washington – Seattle</t>
  </si>
  <si>
    <t>Univ. of Washington - Bothell</t>
  </si>
  <si>
    <t>Univ. of Washington - Tacoma</t>
  </si>
  <si>
    <t>Washington State Univ. - Pullman/Spokane</t>
  </si>
  <si>
    <t>Washington State Univ. - Tri-Cities</t>
  </si>
  <si>
    <t>Washington State Univ. - Vancouver</t>
  </si>
  <si>
    <t>Central Washington Univ.</t>
  </si>
  <si>
    <t>Eastern Washington Univ.</t>
  </si>
  <si>
    <t>Western Washington Univ.</t>
  </si>
  <si>
    <t>Table: ET17</t>
  </si>
  <si>
    <r>
      <t>PUBLIC AND PRIVATE</t>
    </r>
    <r>
      <rPr>
        <b/>
        <sz val="10"/>
        <rFont val="Arial"/>
        <family val="2"/>
      </rPr>
      <t xml:space="preserve"> COLLEGES AND UNIVERSITIES</t>
    </r>
  </si>
  <si>
    <r>
      <t>HIGHER EDUCATION DEGREE AWARDS BY MAJOR</t>
    </r>
    <r>
      <rPr>
        <b/>
        <vertAlign val="superscript"/>
        <sz val="10"/>
        <rFont val="Arial"/>
        <family val="2"/>
      </rPr>
      <t>1</t>
    </r>
  </si>
  <si>
    <t>Office of Financial Management  | 360-902-0599 | http://www.ofm.wa.gov</t>
  </si>
  <si>
    <t>Degree Type</t>
  </si>
  <si>
    <t>2011-12</t>
  </si>
  <si>
    <r>
      <t>2016-17</t>
    </r>
    <r>
      <rPr>
        <b/>
        <vertAlign val="superscript"/>
        <sz val="10"/>
        <rFont val="Arial"/>
        <family val="2"/>
      </rPr>
      <t>2</t>
    </r>
  </si>
  <si>
    <t>Associate Degrees</t>
  </si>
  <si>
    <t>Agriculture &amp; Natural Resources</t>
  </si>
  <si>
    <t>Arts &amp; Letters</t>
  </si>
  <si>
    <t>Business</t>
  </si>
  <si>
    <t>Computer Science</t>
  </si>
  <si>
    <t>Engineering &amp; Related Tech.</t>
  </si>
  <si>
    <t>Health</t>
  </si>
  <si>
    <t>Law</t>
  </si>
  <si>
    <t>Sciences</t>
  </si>
  <si>
    <t>Social Sciences</t>
  </si>
  <si>
    <t>Trades/Other</t>
  </si>
  <si>
    <t>Total Degrees Earners</t>
  </si>
  <si>
    <t xml:space="preserve">   Percent Male</t>
  </si>
  <si>
    <t xml:space="preserve">   Percent Female</t>
  </si>
  <si>
    <t>Baccalaureate Degrees</t>
  </si>
  <si>
    <t>Architecture &amp; Environ. Design</t>
  </si>
  <si>
    <t>Masters Degrees</t>
  </si>
  <si>
    <t>Doctoral Degrees</t>
  </si>
  <si>
    <t>Totals/Other</t>
  </si>
  <si>
    <t>Professional Degrees</t>
  </si>
  <si>
    <t>Arts and Letters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</si>
  <si>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Degrees awarded by institutions participating in the federal financial aid program. Second majors</t>
    </r>
  </si>
  <si>
    <t>are counted in major categories and major totals. Gender percentages are calculated from degree</t>
  </si>
  <si>
    <t>counts. Total Degree Earners reflects first majors only.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</si>
  <si>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Provisional.</t>
    </r>
  </si>
  <si>
    <t>Table: ET18</t>
  </si>
  <si>
    <t xml:space="preserve"> </t>
  </si>
  <si>
    <t>TUITION AND FEES PER FULL-TIME STUDENT</t>
  </si>
  <si>
    <t>$ per Student</t>
  </si>
  <si>
    <t>Public Institutions (In-State)</t>
  </si>
  <si>
    <t xml:space="preserve">  Univ. of Washington - Seattle</t>
  </si>
  <si>
    <t xml:space="preserve">  Univ. of Washington - Bothell</t>
  </si>
  <si>
    <t xml:space="preserve">  Univ. of Washington - Tacoma</t>
  </si>
  <si>
    <t xml:space="preserve">  Washington State University</t>
  </si>
  <si>
    <t xml:space="preserve">  University of Phoenix - Western WA</t>
  </si>
  <si>
    <t>Table: ET19</t>
  </si>
  <si>
    <t>PUBLIC COMMUNITY AND TECHNICAL COLLEGES</t>
  </si>
  <si>
    <t>YEAR ESTABLISHED, LOCATION, COMMUNITIES SERVED</t>
  </si>
  <si>
    <t>Community/</t>
  </si>
  <si>
    <t>Technical College</t>
  </si>
  <si>
    <t>District</t>
  </si>
  <si>
    <t>Counties Served</t>
  </si>
  <si>
    <t>Peninsula</t>
  </si>
  <si>
    <t>Port Angeles</t>
  </si>
  <si>
    <t>Clallam, Jefferson</t>
  </si>
  <si>
    <t>Grays Harbor</t>
  </si>
  <si>
    <t>Aberdeen</t>
  </si>
  <si>
    <t>Grays Harbor, Pacific</t>
  </si>
  <si>
    <t>Olympic</t>
  </si>
  <si>
    <t>Bremerton</t>
  </si>
  <si>
    <t>Kitsap, Mason</t>
  </si>
  <si>
    <t>Skagit Valley</t>
  </si>
  <si>
    <t>Mt. Vernon</t>
  </si>
  <si>
    <t>Island, San Juan, Skagit</t>
  </si>
  <si>
    <t>Everett</t>
  </si>
  <si>
    <t>Snohomish</t>
  </si>
  <si>
    <t>Seattle Central</t>
  </si>
  <si>
    <t>King</t>
  </si>
  <si>
    <t>Seattle North</t>
  </si>
  <si>
    <t>Seattle South</t>
  </si>
  <si>
    <r>
      <t>Seattle Vocational Institute</t>
    </r>
    <r>
      <rPr>
        <vertAlign val="superscript"/>
        <sz val="10"/>
        <rFont val="Arial"/>
        <family val="2"/>
      </rPr>
      <t>1</t>
    </r>
  </si>
  <si>
    <t>King - Seattle's Central District</t>
  </si>
  <si>
    <t>Shoreline</t>
  </si>
  <si>
    <t>King, Snohomish</t>
  </si>
  <si>
    <t>Bellevue</t>
  </si>
  <si>
    <t>Highline</t>
  </si>
  <si>
    <t>Des Moines</t>
  </si>
  <si>
    <t>Green River</t>
  </si>
  <si>
    <t>Auburn</t>
  </si>
  <si>
    <t>Pierce</t>
  </si>
  <si>
    <t>Lakewood</t>
  </si>
  <si>
    <t>Centralia</t>
  </si>
  <si>
    <t>Lewis, Thurston</t>
  </si>
  <si>
    <t>Lower Columbia</t>
  </si>
  <si>
    <t>Longview</t>
  </si>
  <si>
    <t>Cowlitz, Wahkiakum</t>
  </si>
  <si>
    <t>Clark</t>
  </si>
  <si>
    <t>Clark, Skamania, Klickitat</t>
  </si>
  <si>
    <t>Wenatchee Valley</t>
  </si>
  <si>
    <t>Wenatchee</t>
  </si>
  <si>
    <t>Chelan, Douglas, Okanogan</t>
  </si>
  <si>
    <t>Yakima Valley</t>
  </si>
  <si>
    <t>Kittitas, Klickitat, Yakima</t>
  </si>
  <si>
    <t>Ferry, Lincoln, Pend Oreille,</t>
  </si>
  <si>
    <t>Spokane, Stevens, Whitman</t>
  </si>
  <si>
    <t>Spokane Falls</t>
  </si>
  <si>
    <t>Big Bend</t>
  </si>
  <si>
    <t>Moses Lake</t>
  </si>
  <si>
    <t>Adams, Grant, Lincoln</t>
  </si>
  <si>
    <t>Columbia Basin</t>
  </si>
  <si>
    <t>Pasco</t>
  </si>
  <si>
    <t>Benton, Franklin</t>
  </si>
  <si>
    <t>Asotin, Columbia, Garfield,</t>
  </si>
  <si>
    <t>Whatcom</t>
  </si>
  <si>
    <t>Edmonds</t>
  </si>
  <si>
    <t>Lynnwood</t>
  </si>
  <si>
    <t>South Puget Sound</t>
  </si>
  <si>
    <t>Thurston</t>
  </si>
  <si>
    <t>Lake Washington</t>
  </si>
  <si>
    <t>Renton</t>
  </si>
  <si>
    <t>Bates</t>
  </si>
  <si>
    <t>Clover Park</t>
  </si>
  <si>
    <t>Cascadia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</si>
  <si>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September 1, 2019, Seattle Vocational Institute merged with Seattle Central permanently.</t>
    </r>
  </si>
  <si>
    <t>Table: ET20</t>
  </si>
  <si>
    <t>STATE FUNDED FALL TERM HEADCOUNT ENROLLMENT</t>
  </si>
  <si>
    <t>Bates Technical</t>
  </si>
  <si>
    <t>Bellingham Technical</t>
  </si>
  <si>
    <t>Clover Park Technical</t>
  </si>
  <si>
    <t>Lake Washington Technical</t>
  </si>
  <si>
    <t>Pierce Steilacoom</t>
  </si>
  <si>
    <t>Pierce Puyallup</t>
  </si>
  <si>
    <t>Renton Technical</t>
  </si>
  <si>
    <t>Private Career Colleges</t>
  </si>
  <si>
    <t xml:space="preserve">NA </t>
  </si>
  <si>
    <t>Note: Includes Workforce Training Program.</t>
  </si>
  <si>
    <t>Table: ET21</t>
  </si>
  <si>
    <t>State Board Office</t>
  </si>
  <si>
    <t>Special Projects</t>
  </si>
  <si>
    <r>
      <t>Computing Services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</si>
  <si>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Beginning in the 2011-13 biennium, Computing Services expenditures relate to the State Board for Community and Technical Colleges' financial </t>
    </r>
  </si>
  <si>
    <t>system replacement project.</t>
  </si>
  <si>
    <t>Table: ET22</t>
  </si>
  <si>
    <t>STATE-SUPPORTED FULL-TIME EQUIVALENT ENROLLMENT</t>
  </si>
  <si>
    <t>ANNUAL AVERAGE BY COURSE AREA</t>
  </si>
  <si>
    <t>Academic</t>
  </si>
  <si>
    <r>
      <t>Vocational</t>
    </r>
    <r>
      <rPr>
        <b/>
        <vertAlign val="superscript"/>
        <sz val="10"/>
        <rFont val="Arial"/>
        <family val="2"/>
      </rPr>
      <t>1</t>
    </r>
  </si>
  <si>
    <t>Basic Skills</t>
  </si>
  <si>
    <r>
      <t>Pre-College</t>
    </r>
    <r>
      <rPr>
        <b/>
        <vertAlign val="superscript"/>
        <sz val="10"/>
        <rFont val="Arial"/>
        <family val="2"/>
      </rPr>
      <t>2</t>
    </r>
  </si>
  <si>
    <t>System Total</t>
  </si>
  <si>
    <t xml:space="preserve">   CCs Only</t>
  </si>
  <si>
    <t xml:space="preserve">   Technical Colleges</t>
  </si>
  <si>
    <t>2018-19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</si>
  <si>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System Total Vocational includes Private Career Colleges enrollments.</t>
    </r>
  </si>
  <si>
    <r>
      <t>2</t>
    </r>
    <r>
      <rPr>
        <sz val="10"/>
        <rFont val="Arial"/>
        <family val="2"/>
      </rPr>
      <t>FTEs from courses which prepare students for college level classes.</t>
    </r>
  </si>
  <si>
    <t>Note: FTE data include Workforce Training Programs. CCs Only data include Excess Enrollment</t>
  </si>
  <si>
    <t>and Seattle Vocational Institute.</t>
  </si>
  <si>
    <t>FTE: Full-Time Equivalent.</t>
  </si>
  <si>
    <t>CC: Community College.</t>
  </si>
  <si>
    <t>Table: ET23</t>
  </si>
  <si>
    <t>ANNUAL TUITION AND FEE RATES</t>
  </si>
  <si>
    <t>$ Per Student</t>
  </si>
  <si>
    <t>Resident</t>
  </si>
  <si>
    <t>Non-Resident</t>
  </si>
  <si>
    <t>Building</t>
  </si>
  <si>
    <t>Operating</t>
  </si>
  <si>
    <t>Services &amp;</t>
  </si>
  <si>
    <t xml:space="preserve">Year        </t>
  </si>
  <si>
    <r>
      <t>Fee</t>
    </r>
    <r>
      <rPr>
        <b/>
        <vertAlign val="superscript"/>
        <sz val="10"/>
        <rFont val="Arial"/>
        <family val="2"/>
      </rPr>
      <t>1</t>
    </r>
  </si>
  <si>
    <r>
      <t>Fee</t>
    </r>
    <r>
      <rPr>
        <b/>
        <vertAlign val="superscript"/>
        <sz val="10"/>
        <rFont val="Arial"/>
        <family val="2"/>
      </rPr>
      <t>2</t>
    </r>
  </si>
  <si>
    <r>
      <t>Activity Fee</t>
    </r>
    <r>
      <rPr>
        <b/>
        <vertAlign val="superscript"/>
        <sz val="10"/>
        <rFont val="Arial"/>
        <family val="2"/>
      </rPr>
      <t>3</t>
    </r>
  </si>
  <si>
    <t>2000-01</t>
  </si>
  <si>
    <t>2001-02</t>
  </si>
  <si>
    <r>
      <t>2002-03</t>
    </r>
    <r>
      <rPr>
        <vertAlign val="superscript"/>
        <sz val="10"/>
        <rFont val="Arial"/>
        <family val="2"/>
      </rPr>
      <t>4</t>
    </r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</si>
  <si>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</si>
  <si>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</si>
  <si>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</si>
  <si>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</si>
  <si>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</si>
  <si>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</si>
  <si>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</si>
  <si>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</si>
  <si>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2016-16</t>
  </si>
  <si>
    <r>
      <t>1</t>
    </r>
    <r>
      <rPr>
        <sz val="10"/>
        <rFont val="Arial"/>
        <family val="2"/>
      </rPr>
      <t>Building Fee: Used for capital projects.</t>
    </r>
  </si>
  <si>
    <r>
      <t>2</t>
    </r>
    <r>
      <rPr>
        <sz val="10"/>
        <rFont val="Arial"/>
        <family val="2"/>
      </rPr>
      <t>Operating Fee: Used for general operating expenses.</t>
    </r>
  </si>
  <si>
    <r>
      <t>3</t>
    </r>
    <r>
      <rPr>
        <sz val="10"/>
        <rFont val="Arial"/>
        <family val="2"/>
      </rPr>
      <t>Services &amp; Activity Fee: Used for support of student activities. This fee amount can vary.</t>
    </r>
  </si>
  <si>
    <r>
      <t>4</t>
    </r>
    <r>
      <rPr>
        <sz val="10"/>
        <rFont val="Arial"/>
        <family val="2"/>
      </rPr>
      <t>Based on 15 credits per quarter, in 2020-03 and later.</t>
    </r>
  </si>
  <si>
    <t>Table: ET24</t>
  </si>
  <si>
    <r>
      <t>PUBLIC EXPENDITURES FOR WORKFORCE EDUCATION</t>
    </r>
    <r>
      <rPr>
        <b/>
        <vertAlign val="superscript"/>
        <sz val="10"/>
        <rFont val="Arial"/>
        <family val="2"/>
      </rPr>
      <t>1</t>
    </r>
  </si>
  <si>
    <t>Workforce Training and Education Coordinating Board | 360-709-4600 | http://www.wtb.wa.gov</t>
  </si>
  <si>
    <r>
      <t>Secondary</t>
    </r>
    <r>
      <rPr>
        <vertAlign val="superscript"/>
        <sz val="10"/>
        <color theme="1"/>
        <rFont val="Arial"/>
        <family val="2"/>
      </rPr>
      <t>2</t>
    </r>
  </si>
  <si>
    <r>
      <t>Postsecondary</t>
    </r>
    <r>
      <rPr>
        <vertAlign val="superscript"/>
        <sz val="10"/>
        <color theme="1"/>
        <rFont val="Arial"/>
        <family val="2"/>
      </rPr>
      <t>3</t>
    </r>
  </si>
  <si>
    <r>
      <t>1</t>
    </r>
    <r>
      <rPr>
        <sz val="10"/>
        <rFont val="Arial"/>
        <family val="2"/>
      </rPr>
      <t>These figures show public expenditures on education programs which prepare individuals</t>
    </r>
  </si>
  <si>
    <t>for gainful employment which does not require a baccalaureate degree.</t>
  </si>
  <si>
    <r>
      <t>2</t>
    </r>
    <r>
      <rPr>
        <sz val="10"/>
        <color theme="1"/>
        <rFont val="Arial"/>
        <family val="2"/>
      </rPr>
      <t>Secondary includes monies that are currently managed by the Office of Superintendent of</t>
    </r>
  </si>
  <si>
    <t>Public Instruction.</t>
  </si>
  <si>
    <r>
      <t>3</t>
    </r>
    <r>
      <rPr>
        <sz val="10"/>
        <rFont val="Arial"/>
        <family val="2"/>
      </rPr>
      <t>Post-secondary includes monies currently managed by the State Board for Community and</t>
    </r>
  </si>
  <si>
    <t>Technical Colleges (SBCTC), and the Workforce Training and Education Coordinating</t>
  </si>
  <si>
    <t>Board's Job Skills Program. In 1999, the Job Skills Program was transferred to SBCTC.</t>
  </si>
  <si>
    <t>Table: ET25</t>
  </si>
  <si>
    <t>ENROLLMENT TRENDS</t>
  </si>
  <si>
    <t>IN WORKFORCE EDUCATION PROGRAMS</t>
  </si>
  <si>
    <r>
      <t>Full-Time Equivalents (FTEs)</t>
    </r>
    <r>
      <rPr>
        <b/>
        <vertAlign val="superscript"/>
        <sz val="10"/>
        <rFont val="Arial"/>
        <family val="2"/>
      </rPr>
      <t>1</t>
    </r>
  </si>
  <si>
    <t xml:space="preserve">Year         </t>
  </si>
  <si>
    <t>Headcount</t>
  </si>
  <si>
    <t>2002-03</t>
  </si>
  <si>
    <r>
      <t>2014-15</t>
    </r>
    <r>
      <rPr>
        <vertAlign val="superscript"/>
        <sz val="10"/>
        <rFont val="Arial"/>
        <family val="2"/>
      </rPr>
      <t>3</t>
    </r>
  </si>
  <si>
    <r>
      <t>1</t>
    </r>
    <r>
      <rPr>
        <sz val="10"/>
        <rFont val="Arial"/>
        <family val="2"/>
      </rPr>
      <t>The number of full-time equivalent (FTE) students in public education programs which prepare</t>
    </r>
  </si>
  <si>
    <t>students for gainful employment which does not require a baccalaureate degree. The</t>
  </si>
  <si>
    <t>Superintendent of Public Instruction (OSPI and the State Board for Community and Technical</t>
  </si>
  <si>
    <t>Colleges use somewhat different methods to calculate FTEs, but the difference is small.</t>
  </si>
  <si>
    <r>
      <t>2</t>
    </r>
    <r>
      <rPr>
        <sz val="10"/>
        <color theme="1"/>
        <rFont val="Arial"/>
        <family val="2"/>
      </rPr>
      <t>The method for counting the number of private vocational school students changed in 2002-03.</t>
    </r>
  </si>
  <si>
    <r>
      <t>3</t>
    </r>
    <r>
      <rPr>
        <sz val="10"/>
        <rFont val="Arial"/>
        <family val="2"/>
      </rPr>
      <t>OSPI did not provide data for the years 2014-15.</t>
    </r>
  </si>
  <si>
    <t>Table: ET26</t>
  </si>
  <si>
    <t xml:space="preserve">    High School Equivalent Certificates and High School Diplomas Obtained
    Outside the K-12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</si>
</sst>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0.0"/>
    <numFmt numFmtId="167" formatCode="_(* #,##0_);_(* \(#,##0\);_(* &quot;-&quot;??_);_(@_)"/>
  </numFmts>
  <fonts count="31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rgb="FF3322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8" fillId="0" borderId="0"/>
    <xf numFmtId="9" fontId="28" fillId="0" borderId="0" applyFont="0" applyFill="0" applyBorder="0" applyAlignment="0" applyProtection="0"/>
    <xf numFmtId="0" fontId="15" fillId="0" borderId="0"/>
  </cellStyleXfs>
  <cellXfs count="298">
    <xf numFmtId="0" fontId="0" fillId="0" borderId="0" xfId="0"/>
    <xf numFmtId="0" fontId="3" fillId="2" borderId="0" xfId="3" applyFont="1" applyFill="1" applyBorder="1" applyAlignment="1">
      <alignment horizontal="right" vertical="top"/>
    </xf>
    <xf numFmtId="0" fontId="3" fillId="2" borderId="0" xfId="3" applyFont="1" applyFill="1" applyBorder="1"/>
    <xf numFmtId="0" fontId="4" fillId="2" borderId="0" xfId="3" applyFont="1" applyFill="1" applyBorder="1" applyAlignment="1">
      <alignment vertical="top"/>
    </xf>
    <xf numFmtId="0" fontId="4" fillId="2" borderId="0" xfId="3" applyFont="1" applyFill="1" applyBorder="1" applyAlignment="1">
      <alignment wrapText="1"/>
    </xf>
    <xf numFmtId="0" fontId="4" fillId="2" borderId="0" xfId="3" applyFont="1" applyFill="1" applyBorder="1" applyAlignment="1">
      <alignment horizontal="right" vertical="top"/>
    </xf>
    <xf numFmtId="0" fontId="4" fillId="2" borderId="0" xfId="3" applyFont="1" applyFill="1" applyBorder="1"/>
    <xf numFmtId="0" fontId="5" fillId="2" borderId="0" xfId="3" applyFont="1" applyFill="1" applyBorder="1" applyAlignment="1">
      <alignment vertical="top"/>
    </xf>
    <xf numFmtId="0" fontId="5" fillId="2" borderId="0" xfId="3" applyFont="1" applyFill="1" applyBorder="1" applyAlignment="1">
      <alignment horizontal="right" vertical="top"/>
    </xf>
    <xf numFmtId="0" fontId="5" fillId="2" borderId="0" xfId="3" applyFont="1" applyFill="1" applyBorder="1" applyAlignment="1">
      <alignment wrapText="1"/>
    </xf>
    <xf numFmtId="0" fontId="7" fillId="2" borderId="0" xfId="4" applyFont="1" applyFill="1" applyBorder="1" applyAlignment="1" applyProtection="1">
      <alignment vertical="top"/>
    </xf>
    <xf numFmtId="0" fontId="8" fillId="2" borderId="0" xfId="3" applyFont="1" applyFill="1" applyBorder="1" applyAlignment="1">
      <alignment wrapText="1"/>
    </xf>
    <xf numFmtId="0" fontId="7" fillId="0" borderId="0" xfId="4" applyFont="1" applyAlignment="1" applyProtection="1">
      <alignment vertical="top"/>
    </xf>
    <xf numFmtId="0" fontId="10" fillId="2" borderId="0" xfId="5" applyFont="1" applyFill="1" applyAlignment="1">
      <alignment horizontal="center"/>
    </xf>
    <xf numFmtId="0" fontId="9" fillId="2" borderId="0" xfId="5" applyFont="1" applyFill="1" applyAlignment="1">
      <alignment horizontal="right"/>
    </xf>
    <xf numFmtId="0" fontId="5" fillId="2" borderId="0" xfId="3" applyFont="1" applyFill="1" applyBorder="1" applyAlignment="1">
      <alignment horizontal="left" wrapText="1"/>
    </xf>
    <xf numFmtId="0" fontId="4" fillId="2" borderId="0" xfId="3" applyFont="1" applyFill="1"/>
    <xf numFmtId="0" fontId="9" fillId="2" borderId="0" xfId="3" applyFont="1" applyFill="1" applyAlignment="1">
      <alignment horizontal="left"/>
    </xf>
    <xf numFmtId="0" fontId="9" fillId="2" borderId="0" xfId="3" applyFont="1" applyFill="1" applyAlignment="1"/>
    <xf numFmtId="0" fontId="10" fillId="2" borderId="0" xfId="3" applyFont="1" applyFill="1" applyAlignment="1"/>
    <xf numFmtId="0" fontId="9" fillId="2" borderId="0" xfId="3" applyFont="1" applyFill="1" applyAlignment="1">
      <alignment horizontal="right"/>
    </xf>
    <xf numFmtId="0" fontId="10" fillId="2" borderId="0" xfId="3" applyFont="1" applyFill="1" applyAlignment="1">
      <alignment horizontal="right"/>
    </xf>
    <xf numFmtId="0" fontId="10" fillId="2" borderId="1" xfId="3" applyFont="1" applyFill="1" applyBorder="1" applyAlignment="1"/>
    <xf numFmtId="0" fontId="10" fillId="2" borderId="1" xfId="3" applyFont="1" applyFill="1" applyBorder="1" applyAlignment="1">
      <alignment horizontal="right"/>
    </xf>
    <xf numFmtId="0" fontId="4" fillId="2" borderId="1" xfId="3" applyFont="1" applyFill="1" applyBorder="1" applyAlignment="1"/>
    <xf numFmtId="0" fontId="4" fillId="2" borderId="0" xfId="3" applyFont="1" applyFill="1" applyAlignment="1"/>
    <xf numFmtId="3" fontId="9" fillId="2" borderId="0" xfId="3" applyNumberFormat="1" applyFont="1" applyFill="1" applyAlignment="1"/>
    <xf numFmtId="3" fontId="4" fillId="2" borderId="0" xfId="3" applyNumberFormat="1" applyFont="1" applyFill="1" applyAlignment="1"/>
    <xf numFmtId="49" fontId="9" fillId="2" borderId="0" xfId="3" applyNumberFormat="1" applyFont="1" applyFill="1" applyAlignment="1">
      <alignment horizontal="left"/>
    </xf>
    <xf numFmtId="3" fontId="9" fillId="2" borderId="0" xfId="3" applyNumberFormat="1" applyFont="1" applyFill="1" applyAlignment="1">
      <alignment wrapText="1"/>
    </xf>
    <xf numFmtId="3" fontId="9" fillId="2" borderId="0" xfId="6" applyNumberFormat="1" applyFont="1" applyFill="1" applyAlignment="1"/>
    <xf numFmtId="3" fontId="14" fillId="2" borderId="0" xfId="3" applyNumberFormat="1" applyFont="1" applyFill="1" applyAlignment="1"/>
    <xf numFmtId="3" fontId="9" fillId="0" borderId="0" xfId="6" applyNumberFormat="1" applyFont="1" applyFill="1" applyAlignment="1"/>
    <xf numFmtId="0" fontId="10" fillId="2" borderId="0" xfId="3" applyFont="1" applyFill="1" applyBorder="1" applyAlignment="1">
      <alignment horizontal="right"/>
    </xf>
    <xf numFmtId="0" fontId="9" fillId="2" borderId="1" xfId="3" applyFont="1" applyFill="1" applyBorder="1"/>
    <xf numFmtId="0" fontId="9" fillId="2" borderId="0" xfId="3" applyFont="1" applyFill="1"/>
    <xf numFmtId="0" fontId="9" fillId="2" borderId="0" xfId="7" applyNumberFormat="1" applyFont="1" applyFill="1" applyAlignment="1">
      <alignment horizontal="left"/>
    </xf>
    <xf numFmtId="3" fontId="9" fillId="2" borderId="0" xfId="8" applyNumberFormat="1" applyFont="1" applyFill="1" applyAlignment="1"/>
    <xf numFmtId="3" fontId="9" fillId="2" borderId="0" xfId="3" applyNumberFormat="1" applyFont="1" applyFill="1" applyAlignment="1">
      <alignment horizontal="right" wrapText="1"/>
    </xf>
    <xf numFmtId="164" fontId="9" fillId="2" borderId="0" xfId="7" applyNumberFormat="1" applyFont="1" applyFill="1" applyAlignment="1"/>
    <xf numFmtId="3" fontId="9" fillId="2" borderId="0" xfId="7" applyNumberFormat="1" applyFont="1" applyFill="1" applyAlignment="1"/>
    <xf numFmtId="164" fontId="9" fillId="2" borderId="0" xfId="6" applyNumberFormat="1" applyFont="1" applyFill="1" applyAlignment="1"/>
    <xf numFmtId="164" fontId="4" fillId="2" borderId="0" xfId="3" applyNumberFormat="1" applyFont="1" applyFill="1"/>
    <xf numFmtId="0" fontId="9" fillId="2" borderId="0" xfId="3" applyFont="1" applyFill="1" applyAlignment="1">
      <alignment wrapText="1"/>
    </xf>
    <xf numFmtId="164" fontId="9" fillId="2" borderId="0" xfId="3" applyNumberFormat="1" applyFont="1" applyFill="1" applyAlignment="1"/>
    <xf numFmtId="0" fontId="10" fillId="2" borderId="0" xfId="3" applyFont="1" applyFill="1" applyAlignment="1">
      <alignment horizontal="left"/>
    </xf>
    <xf numFmtId="3" fontId="9" fillId="0" borderId="0" xfId="3" applyNumberFormat="1" applyFont="1" applyFill="1" applyAlignment="1"/>
    <xf numFmtId="0" fontId="9" fillId="0" borderId="0" xfId="3" applyFont="1" applyFill="1" applyAlignment="1"/>
    <xf numFmtId="3" fontId="9" fillId="0" borderId="0" xfId="3" applyNumberFormat="1" applyFont="1" applyFill="1" applyBorder="1" applyAlignment="1"/>
    <xf numFmtId="3" fontId="9" fillId="0" borderId="0" xfId="3" applyNumberFormat="1" applyFont="1" applyFill="1" applyAlignment="1">
      <alignment wrapText="1"/>
    </xf>
    <xf numFmtId="0" fontId="4" fillId="2" borderId="0" xfId="3" applyFont="1" applyFill="1" applyBorder="1" applyAlignment="1"/>
    <xf numFmtId="3" fontId="9" fillId="0" borderId="0" xfId="3" applyNumberFormat="1" applyFont="1" applyFill="1" applyBorder="1" applyAlignment="1">
      <alignment wrapText="1"/>
    </xf>
    <xf numFmtId="0" fontId="9" fillId="0" borderId="0" xfId="3" applyFont="1" applyFill="1" applyBorder="1" applyAlignment="1"/>
    <xf numFmtId="3" fontId="13" fillId="0" borderId="0" xfId="3" applyNumberFormat="1" applyFont="1" applyFill="1" applyBorder="1" applyAlignment="1">
      <alignment horizontal="left"/>
    </xf>
    <xf numFmtId="0" fontId="9" fillId="2" borderId="0" xfId="3" applyFont="1" applyFill="1" applyAlignment="1">
      <alignment horizontal="left" wrapText="1" indent="1"/>
    </xf>
    <xf numFmtId="3" fontId="9" fillId="2" borderId="0" xfId="3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0" fontId="4" fillId="0" borderId="0" xfId="3" applyFont="1" applyFill="1" applyBorder="1" applyAlignment="1"/>
    <xf numFmtId="0" fontId="4" fillId="2" borderId="0" xfId="3" applyFont="1" applyFill="1" applyAlignment="1">
      <alignment horizontal="left"/>
    </xf>
    <xf numFmtId="0" fontId="10" fillId="2" borderId="2" xfId="3" applyFont="1" applyFill="1" applyBorder="1" applyAlignment="1">
      <alignment horizontal="right"/>
    </xf>
    <xf numFmtId="164" fontId="9" fillId="2" borderId="0" xfId="3" applyNumberFormat="1" applyFont="1" applyFill="1" applyAlignment="1">
      <alignment wrapText="1"/>
    </xf>
    <xf numFmtId="3" fontId="9" fillId="2" borderId="0" xfId="7" applyNumberFormat="1" applyFont="1" applyFill="1" applyAlignment="1">
      <alignment wrapText="1"/>
    </xf>
    <xf numFmtId="0" fontId="9" fillId="2" borderId="0" xfId="7" applyFont="1" applyFill="1" applyAlignment="1">
      <alignment horizontal="left"/>
    </xf>
    <xf numFmtId="0" fontId="9" fillId="2" borderId="0" xfId="7" applyFont="1" applyFill="1" applyAlignment="1"/>
    <xf numFmtId="164" fontId="9" fillId="2" borderId="0" xfId="7" applyNumberFormat="1" applyFont="1" applyFill="1" applyAlignment="1">
      <alignment wrapText="1"/>
    </xf>
    <xf numFmtId="0" fontId="9" fillId="2" borderId="0" xfId="7" applyNumberFormat="1" applyFont="1" applyFill="1" applyAlignment="1">
      <alignment wrapText="1"/>
    </xf>
    <xf numFmtId="3" fontId="9" fillId="0" borderId="0" xfId="7" applyNumberFormat="1" applyFont="1" applyFill="1" applyAlignment="1">
      <alignment wrapText="1"/>
    </xf>
    <xf numFmtId="164" fontId="9" fillId="0" borderId="0" xfId="7" applyNumberFormat="1" applyFont="1" applyFill="1" applyAlignment="1">
      <alignment wrapText="1"/>
    </xf>
    <xf numFmtId="49" fontId="10" fillId="2" borderId="1" xfId="3" applyNumberFormat="1" applyFont="1" applyFill="1" applyBorder="1" applyAlignment="1"/>
    <xf numFmtId="0" fontId="10" fillId="0" borderId="1" xfId="3" applyFont="1" applyFill="1" applyBorder="1" applyAlignment="1">
      <alignment horizontal="right"/>
    </xf>
    <xf numFmtId="16" fontId="10" fillId="2" borderId="0" xfId="3" applyNumberFormat="1" applyFont="1" applyFill="1" applyAlignment="1"/>
    <xf numFmtId="0" fontId="4" fillId="0" borderId="0" xfId="3" applyFont="1" applyFill="1"/>
    <xf numFmtId="0" fontId="17" fillId="2" borderId="0" xfId="3" applyFont="1" applyFill="1" applyAlignment="1"/>
    <xf numFmtId="3" fontId="4" fillId="2" borderId="0" xfId="3" applyNumberFormat="1" applyFont="1" applyFill="1"/>
    <xf numFmtId="165" fontId="9" fillId="2" borderId="0" xfId="3" applyNumberFormat="1" applyFont="1" applyFill="1" applyAlignment="1"/>
    <xf numFmtId="166" fontId="9" fillId="2" borderId="0" xfId="3" applyNumberFormat="1" applyFont="1" applyFill="1" applyAlignment="1">
      <alignment wrapText="1"/>
    </xf>
    <xf numFmtId="166" fontId="9" fillId="2" borderId="0" xfId="7" applyNumberFormat="1" applyFont="1" applyFill="1" applyAlignment="1"/>
    <xf numFmtId="165" fontId="9" fillId="2" borderId="0" xfId="7" applyNumberFormat="1" applyFont="1" applyFill="1" applyAlignment="1"/>
    <xf numFmtId="165" fontId="4" fillId="2" borderId="0" xfId="3" applyNumberFormat="1" applyFont="1" applyFill="1"/>
    <xf numFmtId="3" fontId="9" fillId="2" borderId="0" xfId="3" applyNumberFormat="1" applyFont="1" applyFill="1"/>
    <xf numFmtId="0" fontId="13" fillId="2" borderId="0" xfId="3" applyFont="1" applyFill="1" applyAlignment="1"/>
    <xf numFmtId="0" fontId="9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right" wrapText="1"/>
    </xf>
    <xf numFmtId="166" fontId="9" fillId="2" borderId="0" xfId="3" applyNumberFormat="1" applyFont="1" applyFill="1" applyAlignment="1"/>
    <xf numFmtId="0" fontId="18" fillId="2" borderId="1" xfId="3" applyFont="1" applyFill="1" applyBorder="1" applyAlignment="1">
      <alignment horizontal="left"/>
    </xf>
    <xf numFmtId="49" fontId="10" fillId="2" borderId="1" xfId="3" applyNumberFormat="1" applyFont="1" applyFill="1" applyBorder="1" applyAlignment="1">
      <alignment horizontal="right"/>
    </xf>
    <xf numFmtId="3" fontId="9" fillId="2" borderId="0" xfId="1" applyNumberFormat="1" applyFont="1" applyFill="1"/>
    <xf numFmtId="3" fontId="4" fillId="2" borderId="0" xfId="7" applyNumberFormat="1" applyFont="1" applyFill="1" applyBorder="1" applyAlignment="1"/>
    <xf numFmtId="3" fontId="4" fillId="2" borderId="0" xfId="7" applyNumberFormat="1" applyFont="1" applyFill="1" applyAlignment="1"/>
    <xf numFmtId="3" fontId="9" fillId="2" borderId="0" xfId="1" applyNumberFormat="1" applyFont="1" applyFill="1" applyAlignment="1"/>
    <xf numFmtId="0" fontId="9" fillId="0" borderId="0" xfId="3" applyFont="1" applyFill="1"/>
    <xf numFmtId="0" fontId="9" fillId="0" borderId="0" xfId="3" applyFont="1" applyFill="1" applyAlignment="1">
      <alignment horizontal="right"/>
    </xf>
    <xf numFmtId="0" fontId="10" fillId="0" borderId="1" xfId="3" applyFont="1" applyFill="1" applyBorder="1" applyAlignment="1"/>
    <xf numFmtId="3" fontId="4" fillId="0" borderId="0" xfId="9" applyNumberFormat="1" applyFont="1" applyFill="1" applyAlignment="1"/>
    <xf numFmtId="3" fontId="4" fillId="0" borderId="0" xfId="10" applyNumberFormat="1" applyFont="1" applyFill="1" applyBorder="1" applyAlignment="1"/>
    <xf numFmtId="3" fontId="4" fillId="0" borderId="0" xfId="11" applyNumberFormat="1" applyFont="1" applyFill="1" applyAlignment="1"/>
    <xf numFmtId="3" fontId="4" fillId="0" borderId="0" xfId="3" applyNumberFormat="1" applyFont="1" applyFill="1"/>
    <xf numFmtId="3" fontId="9" fillId="0" borderId="0" xfId="3" applyNumberFormat="1" applyFont="1" applyFill="1"/>
    <xf numFmtId="3" fontId="4" fillId="0" borderId="0" xfId="11" applyNumberFormat="1" applyFont="1" applyFill="1" applyBorder="1" applyAlignment="1"/>
    <xf numFmtId="3" fontId="4" fillId="2" borderId="0" xfId="9" applyNumberFormat="1" applyFont="1" applyFill="1" applyAlignment="1"/>
    <xf numFmtId="3" fontId="4" fillId="0" borderId="0" xfId="11" applyNumberFormat="1" applyFont="1" applyBorder="1" applyAlignment="1"/>
    <xf numFmtId="3" fontId="4" fillId="0" borderId="0" xfId="3" applyNumberFormat="1" applyFont="1"/>
    <xf numFmtId="3" fontId="9" fillId="2" borderId="0" xfId="3" applyNumberFormat="1" applyFont="1" applyFill="1" applyBorder="1" applyAlignment="1"/>
    <xf numFmtId="0" fontId="9" fillId="0" borderId="0" xfId="3" applyFont="1" applyFill="1" applyAlignment="1">
      <alignment horizontal="left"/>
    </xf>
    <xf numFmtId="49" fontId="10" fillId="0" borderId="1" xfId="3" applyNumberFormat="1" applyFont="1" applyFill="1" applyBorder="1" applyAlignment="1">
      <alignment horizontal="right"/>
    </xf>
    <xf numFmtId="0" fontId="10" fillId="0" borderId="0" xfId="3" applyFont="1" applyFill="1" applyAlignment="1"/>
    <xf numFmtId="3" fontId="17" fillId="0" borderId="0" xfId="3" applyNumberFormat="1" applyFont="1" applyFill="1" applyAlignment="1"/>
    <xf numFmtId="3" fontId="19" fillId="0" borderId="0" xfId="3" applyNumberFormat="1" applyFont="1" applyFill="1" applyAlignment="1">
      <alignment wrapText="1"/>
    </xf>
    <xf numFmtId="3" fontId="4" fillId="0" borderId="0" xfId="3" applyNumberFormat="1" applyFont="1" applyFill="1" applyAlignment="1"/>
    <xf numFmtId="3" fontId="9" fillId="0" borderId="0" xfId="1" applyNumberFormat="1" applyFont="1" applyFill="1"/>
    <xf numFmtId="3" fontId="9" fillId="0" borderId="0" xfId="9" applyNumberFormat="1" applyFont="1" applyFill="1" applyAlignment="1"/>
    <xf numFmtId="165" fontId="9" fillId="0" borderId="0" xfId="3" applyNumberFormat="1" applyFont="1" applyFill="1" applyAlignment="1"/>
    <xf numFmtId="166" fontId="19" fillId="0" borderId="0" xfId="3" applyNumberFormat="1" applyFont="1" applyFill="1" applyAlignment="1">
      <alignment wrapText="1"/>
    </xf>
    <xf numFmtId="166" fontId="4" fillId="0" borderId="0" xfId="3" applyNumberFormat="1" applyFont="1" applyFill="1" applyAlignment="1"/>
    <xf numFmtId="166" fontId="9" fillId="0" borderId="0" xfId="3" applyNumberFormat="1" applyFont="1" applyFill="1" applyAlignment="1"/>
    <xf numFmtId="165" fontId="4" fillId="0" borderId="0" xfId="3" applyNumberFormat="1" applyFont="1" applyFill="1"/>
    <xf numFmtId="3" fontId="4" fillId="0" borderId="0" xfId="12" applyNumberFormat="1" applyFont="1" applyFill="1" applyAlignment="1"/>
    <xf numFmtId="165" fontId="9" fillId="0" borderId="0" xfId="3" applyNumberFormat="1" applyFont="1" applyFill="1"/>
    <xf numFmtId="165" fontId="5" fillId="0" borderId="0" xfId="3" applyNumberFormat="1" applyFont="1" applyFill="1"/>
    <xf numFmtId="3" fontId="20" fillId="0" borderId="0" xfId="3" applyNumberFormat="1" applyFont="1" applyFill="1" applyAlignment="1">
      <alignment horizontal="right"/>
    </xf>
    <xf numFmtId="165" fontId="9" fillId="0" borderId="0" xfId="3" applyNumberFormat="1" applyFont="1" applyFill="1" applyAlignment="1">
      <alignment wrapText="1"/>
    </xf>
    <xf numFmtId="3" fontId="4" fillId="0" borderId="0" xfId="7" applyNumberFormat="1" applyFont="1" applyFill="1" applyBorder="1" applyAlignment="1"/>
    <xf numFmtId="3" fontId="4" fillId="0" borderId="0" xfId="12" applyNumberFormat="1" applyFont="1" applyFill="1" applyBorder="1" applyAlignment="1"/>
    <xf numFmtId="3" fontId="4" fillId="0" borderId="0" xfId="13" applyNumberFormat="1" applyFont="1" applyFill="1" applyBorder="1" applyAlignment="1"/>
    <xf numFmtId="166" fontId="4" fillId="0" borderId="0" xfId="3" applyNumberFormat="1" applyFont="1" applyFill="1" applyBorder="1" applyAlignment="1"/>
    <xf numFmtId="3" fontId="4" fillId="0" borderId="0" xfId="14" applyNumberFormat="1" applyFont="1" applyFill="1" applyBorder="1" applyAlignment="1"/>
    <xf numFmtId="3" fontId="4" fillId="0" borderId="0" xfId="3" applyNumberFormat="1" applyFont="1" applyFill="1" applyBorder="1" applyAlignment="1"/>
    <xf numFmtId="166" fontId="20" fillId="0" borderId="0" xfId="3" applyNumberFormat="1" applyFont="1" applyFill="1" applyAlignment="1">
      <alignment horizontal="right"/>
    </xf>
    <xf numFmtId="0" fontId="9" fillId="2" borderId="0" xfId="3" applyFont="1" applyFill="1" applyAlignment="1">
      <alignment vertical="top"/>
    </xf>
    <xf numFmtId="0" fontId="10" fillId="2" borderId="1" xfId="3" applyFont="1" applyFill="1" applyBorder="1" applyAlignment="1">
      <alignment horizontal="center" wrapText="1"/>
    </xf>
    <xf numFmtId="0" fontId="4" fillId="2" borderId="1" xfId="3" applyFont="1" applyFill="1" applyBorder="1"/>
    <xf numFmtId="0" fontId="21" fillId="2" borderId="0" xfId="3" applyFont="1" applyFill="1" applyAlignment="1"/>
    <xf numFmtId="0" fontId="10" fillId="2" borderId="0" xfId="3" applyFont="1" applyFill="1" applyAlignment="1">
      <alignment horizontal="right" wrapText="1"/>
    </xf>
    <xf numFmtId="0" fontId="9" fillId="2" borderId="0" xfId="3" applyFont="1" applyFill="1" applyAlignment="1">
      <alignment horizontal="left" vertical="top"/>
    </xf>
    <xf numFmtId="3" fontId="22" fillId="3" borderId="0" xfId="0" applyNumberFormat="1" applyFont="1" applyFill="1" applyBorder="1" applyAlignment="1">
      <alignment horizontal="right" vertical="center" wrapText="1"/>
    </xf>
    <xf numFmtId="3" fontId="19" fillId="3" borderId="0" xfId="0" applyNumberFormat="1" applyFont="1" applyFill="1" applyBorder="1" applyAlignment="1">
      <alignment horizontal="right" vertical="center" wrapText="1"/>
    </xf>
    <xf numFmtId="49" fontId="9" fillId="2" borderId="0" xfId="3" applyNumberFormat="1" applyFont="1" applyFill="1" applyAlignment="1">
      <alignment horizontal="left" vertical="top"/>
    </xf>
    <xf numFmtId="3" fontId="20" fillId="0" borderId="0" xfId="3" applyNumberFormat="1" applyFont="1" applyFill="1" applyAlignment="1">
      <alignment wrapText="1"/>
    </xf>
    <xf numFmtId="3" fontId="4" fillId="0" borderId="0" xfId="3" applyNumberFormat="1" applyFont="1" applyFill="1" applyAlignment="1">
      <alignment wrapText="1"/>
    </xf>
    <xf numFmtId="0" fontId="20" fillId="2" borderId="0" xfId="15" applyFont="1" applyFill="1" applyBorder="1" applyAlignment="1">
      <alignment horizontal="left" wrapText="1"/>
    </xf>
    <xf numFmtId="0" fontId="9" fillId="2" borderId="0" xfId="15" applyFont="1" applyFill="1" applyBorder="1" applyAlignment="1">
      <alignment horizontal="left" wrapText="1"/>
    </xf>
    <xf numFmtId="0" fontId="23" fillId="2" borderId="0" xfId="15" applyFont="1" applyFill="1" applyBorder="1" applyAlignment="1">
      <alignment horizontal="left" wrapText="1"/>
    </xf>
    <xf numFmtId="3" fontId="9" fillId="2" borderId="0" xfId="15" applyNumberFormat="1" applyFont="1" applyFill="1" applyBorder="1" applyAlignment="1">
      <alignment horizontal="left" wrapText="1"/>
    </xf>
    <xf numFmtId="3" fontId="24" fillId="3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3" applyNumberFormat="1" applyFont="1" applyFill="1" applyAlignment="1">
      <alignment horizontal="right"/>
    </xf>
    <xf numFmtId="167" fontId="9" fillId="2" borderId="0" xfId="1" applyNumberFormat="1" applyFont="1" applyFill="1" applyAlignment="1">
      <alignment horizontal="right" wrapText="1"/>
    </xf>
    <xf numFmtId="0" fontId="10" fillId="2" borderId="0" xfId="3" applyFont="1" applyFill="1" applyAlignment="1">
      <alignment horizontal="center"/>
    </xf>
    <xf numFmtId="0" fontId="9" fillId="2" borderId="1" xfId="3" applyFont="1" applyFill="1" applyBorder="1" applyAlignment="1"/>
    <xf numFmtId="0" fontId="21" fillId="2" borderId="0" xfId="3" applyFont="1" applyFill="1" applyAlignment="1">
      <alignment horizontal="right"/>
    </xf>
    <xf numFmtId="0" fontId="12" fillId="2" borderId="0" xfId="3" applyFont="1" applyFill="1" applyAlignment="1"/>
    <xf numFmtId="0" fontId="4" fillId="2" borderId="0" xfId="3" applyFont="1" applyFill="1" applyAlignment="1">
      <alignment vertical="center"/>
    </xf>
    <xf numFmtId="0" fontId="3" fillId="0" borderId="1" xfId="5" applyFont="1" applyFill="1" applyBorder="1" applyAlignment="1">
      <alignment horizontal="right"/>
    </xf>
    <xf numFmtId="0" fontId="10" fillId="0" borderId="1" xfId="5" applyFont="1" applyFill="1" applyBorder="1" applyAlignment="1">
      <alignment horizontal="right"/>
    </xf>
    <xf numFmtId="0" fontId="4" fillId="0" borderId="0" xfId="5" applyFont="1" applyFill="1" applyAlignment="1"/>
    <xf numFmtId="0" fontId="9" fillId="0" borderId="0" xfId="5" applyFont="1" applyFill="1" applyAlignment="1"/>
    <xf numFmtId="3" fontId="4" fillId="0" borderId="0" xfId="5" applyNumberFormat="1" applyFont="1" applyFill="1" applyAlignment="1">
      <alignment wrapText="1"/>
    </xf>
    <xf numFmtId="3" fontId="9" fillId="0" borderId="0" xfId="5" applyNumberFormat="1" applyFont="1" applyFill="1" applyAlignment="1">
      <alignment wrapText="1"/>
    </xf>
    <xf numFmtId="3" fontId="4" fillId="0" borderId="0" xfId="5" applyNumberFormat="1" applyFont="1" applyFill="1" applyAlignment="1">
      <alignment horizontal="right" wrapText="1"/>
    </xf>
    <xf numFmtId="3" fontId="9" fillId="0" borderId="0" xfId="5" applyNumberFormat="1" applyFont="1" applyFill="1" applyAlignment="1">
      <alignment horizontal="right" wrapText="1"/>
    </xf>
    <xf numFmtId="0" fontId="20" fillId="2" borderId="0" xfId="3" applyFont="1" applyFill="1" applyAlignment="1"/>
    <xf numFmtId="3" fontId="20" fillId="2" borderId="0" xfId="3" applyNumberFormat="1" applyFont="1" applyFill="1" applyAlignment="1"/>
    <xf numFmtId="3" fontId="20" fillId="2" borderId="0" xfId="3" applyNumberFormat="1" applyFont="1" applyFill="1" applyAlignment="1">
      <alignment horizontal="right" wrapText="1"/>
    </xf>
    <xf numFmtId="0" fontId="9" fillId="2" borderId="0" xfId="5" applyFont="1" applyFill="1"/>
    <xf numFmtId="0" fontId="9" fillId="2" borderId="0" xfId="5" applyFont="1" applyFill="1" applyAlignment="1">
      <alignment horizontal="left"/>
    </xf>
    <xf numFmtId="0" fontId="9" fillId="2" borderId="0" xfId="5" applyFont="1" applyFill="1" applyAlignment="1"/>
    <xf numFmtId="0" fontId="10" fillId="2" borderId="1" xfId="5" applyFont="1" applyFill="1" applyBorder="1" applyAlignment="1"/>
    <xf numFmtId="0" fontId="10" fillId="2" borderId="1" xfId="5" applyFont="1" applyFill="1" applyBorder="1" applyAlignment="1">
      <alignment horizontal="right" vertical="top" wrapText="1"/>
    </xf>
    <xf numFmtId="0" fontId="10" fillId="2" borderId="0" xfId="5" applyFont="1" applyFill="1" applyAlignment="1"/>
    <xf numFmtId="0" fontId="17" fillId="2" borderId="0" xfId="5" applyFont="1" applyFill="1"/>
    <xf numFmtId="3" fontId="9" fillId="2" borderId="0" xfId="5" applyNumberFormat="1" applyFont="1" applyFill="1"/>
    <xf numFmtId="3" fontId="9" fillId="2" borderId="0" xfId="5" applyNumberFormat="1" applyFont="1" applyFill="1" applyAlignment="1">
      <alignment horizontal="right" wrapText="1"/>
    </xf>
    <xf numFmtId="0" fontId="17" fillId="2" borderId="0" xfId="5" applyFont="1" applyFill="1" applyAlignment="1"/>
    <xf numFmtId="0" fontId="9" fillId="2" borderId="0" xfId="5" applyFont="1" applyFill="1" applyAlignment="1">
      <alignment horizontal="left" vertical="top"/>
    </xf>
    <xf numFmtId="3" fontId="9" fillId="2" borderId="0" xfId="5" applyNumberFormat="1" applyFont="1" applyFill="1" applyAlignment="1">
      <alignment horizontal="right"/>
    </xf>
    <xf numFmtId="0" fontId="9" fillId="2" borderId="0" xfId="5" applyFont="1" applyFill="1" applyAlignment="1">
      <alignment vertical="top"/>
    </xf>
    <xf numFmtId="0" fontId="13" fillId="2" borderId="0" xfId="5" applyFont="1" applyFill="1" applyAlignment="1"/>
    <xf numFmtId="0" fontId="3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26" fillId="2" borderId="0" xfId="3" applyFont="1" applyFill="1" applyAlignment="1">
      <alignment horizontal="center"/>
    </xf>
    <xf numFmtId="0" fontId="3" fillId="2" borderId="0" xfId="3" applyFont="1" applyFill="1" applyAlignment="1">
      <alignment horizontal="left" wrapText="1"/>
    </xf>
    <xf numFmtId="0" fontId="3" fillId="2" borderId="1" xfId="3" applyFont="1" applyFill="1" applyBorder="1" applyAlignment="1">
      <alignment horizontal="left" wrapText="1"/>
    </xf>
    <xf numFmtId="0" fontId="27" fillId="2" borderId="0" xfId="3" applyFont="1" applyFill="1" applyAlignment="1">
      <alignment horizontal="left" wrapText="1"/>
    </xf>
    <xf numFmtId="0" fontId="9" fillId="2" borderId="0" xfId="3" applyFont="1" applyFill="1" applyAlignment="1">
      <alignment horizontal="right" wrapText="1"/>
    </xf>
    <xf numFmtId="0" fontId="5" fillId="2" borderId="0" xfId="3" applyFont="1" applyFill="1" applyAlignment="1">
      <alignment horizontal="left" wrapText="1"/>
    </xf>
    <xf numFmtId="0" fontId="4" fillId="2" borderId="0" xfId="3" applyFont="1" applyFill="1" applyAlignment="1">
      <alignment horizontal="left" wrapText="1" indent="1"/>
    </xf>
    <xf numFmtId="0" fontId="4" fillId="2" borderId="0" xfId="3" applyFont="1" applyFill="1" applyAlignment="1">
      <alignment horizontal="left" wrapText="1" indent="2"/>
    </xf>
    <xf numFmtId="0" fontId="4" fillId="2" borderId="0" xfId="3" applyFont="1" applyFill="1" applyAlignment="1">
      <alignment horizontal="left" wrapText="1" indent="3"/>
    </xf>
    <xf numFmtId="0" fontId="4" fillId="2" borderId="0" xfId="3" applyFont="1" applyFill="1" applyAlignment="1">
      <alignment horizontal="left" wrapText="1"/>
    </xf>
    <xf numFmtId="0" fontId="23" fillId="2" borderId="0" xfId="3" applyFont="1" applyFill="1"/>
    <xf numFmtId="0" fontId="23" fillId="2" borderId="0" xfId="3" applyFont="1" applyFill="1" applyAlignment="1"/>
    <xf numFmtId="0" fontId="17" fillId="2" borderId="0" xfId="3" applyFont="1" applyFill="1" applyAlignment="1">
      <alignment horizontal="right"/>
    </xf>
    <xf numFmtId="0" fontId="17" fillId="2" borderId="0" xfId="3" applyFont="1" applyFill="1" applyAlignment="1">
      <alignment wrapText="1"/>
    </xf>
    <xf numFmtId="3" fontId="9" fillId="2" borderId="0" xfId="6" applyNumberFormat="1" applyFont="1" applyFill="1" applyAlignment="1">
      <alignment wrapText="1"/>
    </xf>
    <xf numFmtId="0" fontId="10" fillId="0" borderId="0" xfId="3" applyFont="1" applyFill="1" applyAlignment="1">
      <alignment horizontal="center"/>
    </xf>
    <xf numFmtId="0" fontId="17" fillId="0" borderId="0" xfId="3" applyFont="1" applyFill="1" applyAlignment="1">
      <alignment horizontal="right"/>
    </xf>
    <xf numFmtId="3" fontId="10" fillId="0" borderId="1" xfId="3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0" fontId="17" fillId="0" borderId="0" xfId="3" applyFont="1" applyFill="1" applyAlignment="1"/>
    <xf numFmtId="0" fontId="29" fillId="0" borderId="0" xfId="16" applyFont="1" applyFill="1"/>
    <xf numFmtId="3" fontId="9" fillId="0" borderId="0" xfId="3" applyNumberFormat="1" applyFont="1" applyFill="1" applyAlignment="1">
      <alignment horizontal="right" wrapText="1"/>
    </xf>
    <xf numFmtId="0" fontId="9" fillId="0" borderId="0" xfId="3" applyFont="1" applyFill="1" applyAlignment="1">
      <alignment horizontal="right" wrapText="1"/>
    </xf>
    <xf numFmtId="166" fontId="9" fillId="0" borderId="0" xfId="17" applyNumberFormat="1" applyFont="1" applyFill="1"/>
    <xf numFmtId="3" fontId="9" fillId="0" borderId="0" xfId="6" applyNumberFormat="1" applyFont="1" applyFill="1" applyAlignment="1">
      <alignment horizontal="right" wrapText="1"/>
    </xf>
    <xf numFmtId="0" fontId="4" fillId="0" borderId="0" xfId="3" applyFont="1" applyFill="1" applyAlignment="1"/>
    <xf numFmtId="0" fontId="4" fillId="0" borderId="0" xfId="3" applyFont="1" applyFill="1" applyAlignment="1">
      <alignment horizontal="left"/>
    </xf>
    <xf numFmtId="3" fontId="9" fillId="0" borderId="0" xfId="3" applyNumberFormat="1" applyFont="1" applyFill="1" applyAlignment="1">
      <alignment horizontal="left"/>
    </xf>
    <xf numFmtId="0" fontId="28" fillId="0" borderId="0" xfId="16" applyFill="1"/>
    <xf numFmtId="0" fontId="29" fillId="0" borderId="0" xfId="16" applyFont="1" applyAlignment="1"/>
    <xf numFmtId="3" fontId="29" fillId="0" borderId="0" xfId="16" applyNumberFormat="1" applyFont="1" applyAlignment="1"/>
    <xf numFmtId="3" fontId="9" fillId="0" borderId="0" xfId="0" applyNumberFormat="1" applyFont="1"/>
    <xf numFmtId="0" fontId="10" fillId="2" borderId="0" xfId="3" applyFont="1" applyFill="1" applyAlignment="1">
      <alignment vertical="top"/>
    </xf>
    <xf numFmtId="0" fontId="10" fillId="2" borderId="1" xfId="3" applyFont="1" applyFill="1" applyBorder="1" applyAlignment="1">
      <alignment vertical="top"/>
    </xf>
    <xf numFmtId="0" fontId="9" fillId="2" borderId="0" xfId="3" applyFont="1" applyFill="1" applyAlignment="1">
      <alignment horizontal="right" vertical="top"/>
    </xf>
    <xf numFmtId="0" fontId="10" fillId="2" borderId="1" xfId="3" applyNumberFormat="1" applyFont="1" applyFill="1" applyBorder="1" applyAlignment="1">
      <alignment horizontal="right" wrapText="1"/>
    </xf>
    <xf numFmtId="3" fontId="23" fillId="2" borderId="0" xfId="3" applyNumberFormat="1" applyFont="1" applyFill="1" applyAlignment="1">
      <alignment horizontal="right"/>
    </xf>
    <xf numFmtId="0" fontId="10" fillId="0" borderId="1" xfId="3" applyFont="1" applyFill="1" applyBorder="1" applyAlignment="1">
      <alignment vertical="top"/>
    </xf>
    <xf numFmtId="0" fontId="10" fillId="0" borderId="1" xfId="3" applyFont="1" applyFill="1" applyBorder="1" applyAlignment="1">
      <alignment horizontal="right" vertical="top"/>
    </xf>
    <xf numFmtId="0" fontId="10" fillId="0" borderId="1" xfId="5" applyFont="1" applyFill="1" applyBorder="1" applyAlignment="1">
      <alignment horizontal="right" vertical="top"/>
    </xf>
    <xf numFmtId="0" fontId="10" fillId="0" borderId="0" xfId="3" applyFont="1" applyFill="1" applyAlignment="1">
      <alignment vertical="top"/>
    </xf>
    <xf numFmtId="0" fontId="21" fillId="0" borderId="0" xfId="3" applyFont="1" applyFill="1" applyAlignment="1">
      <alignment horizontal="right" vertical="top"/>
    </xf>
    <xf numFmtId="0" fontId="21" fillId="0" borderId="0" xfId="5" applyFont="1" applyFill="1" applyAlignment="1">
      <alignment horizontal="right" vertical="top"/>
    </xf>
    <xf numFmtId="167" fontId="20" fillId="0" borderId="0" xfId="6" applyNumberFormat="1" applyFont="1" applyFill="1" applyAlignment="1">
      <alignment horizontal="right" wrapText="1"/>
    </xf>
    <xf numFmtId="0" fontId="20" fillId="0" borderId="0" xfId="5" applyFont="1" applyFill="1" applyAlignment="1">
      <alignment horizontal="right" wrapText="1"/>
    </xf>
    <xf numFmtId="3" fontId="20" fillId="0" borderId="0" xfId="5" applyNumberFormat="1" applyFont="1" applyFill="1" applyAlignment="1">
      <alignment horizontal="right" wrapText="1"/>
    </xf>
    <xf numFmtId="0" fontId="9" fillId="0" borderId="0" xfId="3" applyFont="1" applyFill="1" applyAlignment="1">
      <alignment wrapText="1"/>
    </xf>
    <xf numFmtId="0" fontId="9" fillId="2" borderId="0" xfId="3" applyFont="1" applyFill="1" applyBorder="1"/>
    <xf numFmtId="0" fontId="9" fillId="2" borderId="0" xfId="3" applyFont="1" applyFill="1" applyBorder="1" applyAlignment="1"/>
    <xf numFmtId="0" fontId="21" fillId="2" borderId="0" xfId="3" applyFont="1" applyFill="1" applyBorder="1" applyAlignment="1"/>
    <xf numFmtId="0" fontId="21" fillId="2" borderId="0" xfId="3" applyFont="1" applyFill="1" applyBorder="1" applyAlignment="1">
      <alignment horizontal="right"/>
    </xf>
    <xf numFmtId="0" fontId="17" fillId="2" borderId="0" xfId="3" applyFont="1" applyFill="1" applyBorder="1" applyAlignment="1"/>
    <xf numFmtId="3" fontId="9" fillId="2" borderId="0" xfId="3" applyNumberFormat="1" applyFont="1" applyFill="1" applyBorder="1" applyAlignment="1">
      <alignment horizontal="right" wrapText="1"/>
    </xf>
    <xf numFmtId="3" fontId="9" fillId="2" borderId="0" xfId="6" applyNumberFormat="1" applyFont="1" applyFill="1" applyBorder="1" applyAlignment="1">
      <alignment horizontal="right" wrapText="1"/>
    </xf>
    <xf numFmtId="3" fontId="9" fillId="2" borderId="0" xfId="6" applyNumberFormat="1" applyFont="1" applyFill="1" applyAlignment="1">
      <alignment horizontal="right" wrapText="1"/>
    </xf>
    <xf numFmtId="3" fontId="23" fillId="2" borderId="0" xfId="6" applyNumberFormat="1" applyFont="1" applyFill="1" applyAlignment="1">
      <alignment horizontal="right" wrapText="1"/>
    </xf>
    <xf numFmtId="0" fontId="30" fillId="2" borderId="0" xfId="3" applyFont="1" applyFill="1" applyBorder="1" applyAlignment="1"/>
    <xf numFmtId="0" fontId="23" fillId="2" borderId="0" xfId="3" applyFont="1" applyFill="1" applyBorder="1" applyAlignment="1"/>
    <xf numFmtId="0" fontId="9" fillId="2" borderId="0" xfId="3" applyFont="1" applyFill="1" applyBorder="1" applyAlignment="1">
      <alignment horizontal="right"/>
    </xf>
    <xf numFmtId="0" fontId="9" fillId="2" borderId="0" xfId="7" applyFont="1" applyFill="1" applyBorder="1" applyAlignment="1"/>
    <xf numFmtId="0" fontId="13" fillId="2" borderId="0" xfId="3" applyFont="1" applyFill="1" applyBorder="1" applyAlignment="1"/>
    <xf numFmtId="3" fontId="9" fillId="2" borderId="0" xfId="3" applyNumberFormat="1" applyFont="1" applyFill="1" applyBorder="1"/>
    <xf numFmtId="0" fontId="10" fillId="2" borderId="0" xfId="3" applyFont="1" applyFill="1" applyBorder="1" applyAlignment="1"/>
    <xf numFmtId="0" fontId="9" fillId="2" borderId="0" xfId="3" applyFont="1" applyFill="1" applyBorder="1" applyAlignment="1">
      <alignment horizontal="right" wrapText="1"/>
    </xf>
    <xf numFmtId="0" fontId="10" fillId="2" borderId="0" xfId="3" applyFont="1" applyFill="1" applyBorder="1" applyAlignment="1">
      <alignment horizontal="right" wrapText="1"/>
    </xf>
    <xf numFmtId="4" fontId="9" fillId="2" borderId="0" xfId="3" applyNumberFormat="1" applyFont="1" applyFill="1" applyAlignment="1">
      <alignment wrapText="1"/>
    </xf>
    <xf numFmtId="0" fontId="27" fillId="2" borderId="0" xfId="3" applyFont="1" applyFill="1" applyAlignment="1">
      <alignment wrapText="1"/>
    </xf>
    <xf numFmtId="4" fontId="27" fillId="2" borderId="0" xfId="3" applyNumberFormat="1" applyFont="1" applyFill="1" applyAlignment="1">
      <alignment horizontal="right" wrapText="1"/>
    </xf>
    <xf numFmtId="4" fontId="27" fillId="2" borderId="0" xfId="3" applyNumberFormat="1" applyFont="1" applyFill="1" applyAlignment="1">
      <alignment wrapText="1"/>
    </xf>
    <xf numFmtId="0" fontId="10" fillId="0" borderId="1" xfId="3" applyFont="1" applyFill="1" applyBorder="1" applyAlignment="1">
      <alignment horizontal="left"/>
    </xf>
    <xf numFmtId="0" fontId="3" fillId="0" borderId="0" xfId="18" applyFont="1" applyFill="1" applyBorder="1"/>
    <xf numFmtId="49" fontId="9" fillId="0" borderId="0" xfId="3" applyNumberFormat="1" applyFont="1" applyFill="1" applyBorder="1" applyAlignment="1">
      <alignment horizontal="right"/>
    </xf>
    <xf numFmtId="0" fontId="4" fillId="0" borderId="0" xfId="3" applyFont="1" applyFill="1" applyBorder="1"/>
    <xf numFmtId="0" fontId="4" fillId="0" borderId="0" xfId="18" applyFont="1" applyFill="1" applyBorder="1"/>
    <xf numFmtId="164" fontId="9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/>
    <xf numFmtId="164" fontId="4" fillId="0" borderId="0" xfId="18" applyNumberFormat="1" applyFont="1" applyFill="1" applyBorder="1" applyAlignment="1">
      <alignment horizontal="right"/>
    </xf>
    <xf numFmtId="3" fontId="4" fillId="0" borderId="0" xfId="18" applyNumberFormat="1" applyFont="1" applyFill="1" applyBorder="1"/>
    <xf numFmtId="164" fontId="4" fillId="0" borderId="0" xfId="3" applyNumberFormat="1" applyFont="1" applyFill="1" applyBorder="1"/>
    <xf numFmtId="3" fontId="4" fillId="0" borderId="0" xfId="2" applyNumberFormat="1" applyFont="1" applyAlignment="1">
      <alignment horizontal="right" vertical="center" indent="1"/>
    </xf>
    <xf numFmtId="164" fontId="4" fillId="0" borderId="0" xfId="2" applyNumberFormat="1" applyFont="1" applyAlignment="1">
      <alignment horizontal="right" vertical="center" indent="1"/>
    </xf>
    <xf numFmtId="0" fontId="9" fillId="0" borderId="0" xfId="3" applyNumberFormat="1" applyFont="1" applyFill="1" applyAlignment="1"/>
    <xf numFmtId="0" fontId="17" fillId="0" borderId="0" xfId="3" applyFont="1" applyFill="1" applyAlignment="1">
      <alignment horizontal="left"/>
    </xf>
    <xf numFmtId="0" fontId="10" fillId="2" borderId="0" xfId="3" applyFont="1" applyFill="1" applyBorder="1" applyAlignment="1">
      <alignment horizontal="center" vertical="top"/>
    </xf>
    <xf numFmtId="0" fontId="10" fillId="2" borderId="0" xfId="3" applyFont="1" applyFill="1" applyAlignment="1">
      <alignment horizontal="right" vertical="top"/>
    </xf>
    <xf numFmtId="0" fontId="12" fillId="2" borderId="0" xfId="3" applyFont="1" applyFill="1" applyAlignment="1">
      <alignment horizontal="left" vertical="top"/>
    </xf>
    <xf numFmtId="0" fontId="21" fillId="2" borderId="0" xfId="3" applyFont="1" applyFill="1" applyAlignment="1">
      <alignment vertical="top"/>
    </xf>
    <xf numFmtId="0" fontId="13" fillId="2" borderId="0" xfId="3" applyFont="1" applyFill="1" applyAlignment="1">
      <alignment horizontal="left" vertical="top"/>
    </xf>
    <xf numFmtId="0" fontId="3" fillId="2" borderId="0" xfId="3" applyFont="1" applyFill="1" applyBorder="1" applyAlignment="1">
      <alignment horizontal="left" vertical="top"/>
    </xf>
    <xf numFmtId="0" fontId="13" fillId="2" borderId="0" xfId="3" applyFont="1" applyFill="1" applyAlignment="1">
      <alignment horizontal="left"/>
    </xf>
    <xf numFmtId="0" fontId="9" fillId="0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1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9" fillId="2" borderId="0" xfId="3" applyFont="1" applyFill="1" applyAlignment="1">
      <alignment horizontal="left"/>
    </xf>
    <xf numFmtId="0" fontId="4" fillId="2" borderId="0" xfId="3" applyFont="1" applyFill="1" applyAlignment="1">
      <alignment horizontal="left"/>
    </xf>
    <xf numFmtId="0" fontId="3" fillId="2" borderId="0" xfId="3" applyFont="1" applyFill="1" applyAlignment="1">
      <alignment horizontal="center"/>
    </xf>
    <xf numFmtId="0" fontId="13" fillId="2" borderId="0" xfId="3" applyFont="1" applyFill="1" applyAlignment="1"/>
    <xf numFmtId="0" fontId="11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9" fillId="0" borderId="0" xfId="3" applyFont="1" applyFill="1" applyAlignment="1">
      <alignment horizontal="center"/>
    </xf>
    <xf numFmtId="0" fontId="12" fillId="2" borderId="0" xfId="3" applyFont="1" applyFill="1" applyAlignment="1">
      <alignment horizontal="left"/>
    </xf>
    <xf numFmtId="0" fontId="10" fillId="2" borderId="0" xfId="5" applyFont="1" applyFill="1" applyAlignment="1">
      <alignment horizontal="center"/>
    </xf>
    <xf numFmtId="0" fontId="9" fillId="2" borderId="0" xfId="5" applyFont="1" applyFill="1" applyAlignment="1">
      <alignment horizontal="center"/>
    </xf>
    <xf numFmtId="0" fontId="4" fillId="0" borderId="0" xfId="16" applyFont="1" applyAlignment="1">
      <alignment horizontal="left" vertical="center"/>
    </xf>
    <xf numFmtId="0" fontId="4" fillId="2" borderId="0" xfId="3" applyFont="1" applyFill="1" applyAlignment="1">
      <alignment horizontal="center"/>
    </xf>
    <xf numFmtId="0" fontId="25" fillId="2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0" fontId="9" fillId="2" borderId="0" xfId="3" applyFont="1" applyFill="1" applyAlignment="1">
      <alignment horizontal="left" vertical="top"/>
    </xf>
    <xf numFmtId="0" fontId="9" fillId="0" borderId="0" xfId="3" applyFont="1" applyFill="1" applyAlignment="1">
      <alignment horizontal="left" wrapText="1"/>
    </xf>
    <xf numFmtId="0" fontId="9" fillId="2" borderId="0" xfId="3" applyFont="1" applyFill="1" applyBorder="1" applyAlignment="1">
      <alignment horizontal="left"/>
    </xf>
    <xf numFmtId="0" fontId="10" fillId="2" borderId="0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right" wrapText="1"/>
    </xf>
    <xf numFmtId="0" fontId="10" fillId="2" borderId="1" xfId="3" applyFont="1" applyFill="1" applyBorder="1" applyAlignment="1">
      <alignment horizontal="right" wrapText="1"/>
    </xf>
    <xf numFmtId="0" fontId="13" fillId="0" borderId="0" xfId="3" applyFont="1" applyFill="1" applyAlignment="1">
      <alignment horizontal="left"/>
    </xf>
    <xf numFmtId="0" fontId="10" fillId="2" borderId="1" xfId="3" applyFont="1" applyFill="1" applyBorder="1" applyAlignment="1">
      <alignment horizontal="center" vertical="top"/>
    </xf>
  </cellXfs>
  <cellStyles count="19">
    <cellStyle name="Comma" xfId="1" builtinId="3"/>
    <cellStyle name="Comma 2" xfId="6"/>
    <cellStyle name="Currency" xfId="2" builtinId="4"/>
    <cellStyle name="Hyperlink 2" xfId="4"/>
    <cellStyle name="Normal" xfId="0" builtinId="0"/>
    <cellStyle name="Normal 2" xfId="3"/>
    <cellStyle name="Normal 2 2" xfId="7"/>
    <cellStyle name="Normal 2 2 2" xfId="8"/>
    <cellStyle name="Normal 3" xfId="9"/>
    <cellStyle name="Normal 3 2" xfId="16"/>
    <cellStyle name="Normal 3 2 3" xfId="11"/>
    <cellStyle name="Normal 4" xfId="12"/>
    <cellStyle name="Normal 4 2" xfId="14"/>
    <cellStyle name="Normal 5" xfId="13"/>
    <cellStyle name="Normal 6 2" xfId="5"/>
    <cellStyle name="Normal 6 3" xfId="18"/>
    <cellStyle name="Normal 7" xfId="10"/>
    <cellStyle name="Normal_Sheet1" xfId="1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6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3" customWidth="1"/>
    <col min="2" max="2" width="90.7109375" style="4" customWidth="1"/>
    <col min="3" max="3" width="9.28515625" style="5"/>
    <col min="4" max="16384" width="9.28515625" style="6"/>
  </cols>
  <sheetData>
    <row r="1" spans="1:3" s="2" customFormat="1" x14ac:dyDescent="0.25">
      <c r="A1" s="267" t="s">
        <v>0</v>
      </c>
      <c r="B1" s="267"/>
      <c r="C1" s="1"/>
    </row>
    <row r="2" spans="1:3" x14ac:dyDescent="0.25">
      <c r="A2" s="3" t="s">
        <v>1</v>
      </c>
    </row>
    <row r="4" spans="1:3" x14ac:dyDescent="0.25">
      <c r="A4" s="7" t="s">
        <v>2</v>
      </c>
      <c r="B4" s="4" t="s">
        <v>3</v>
      </c>
      <c r="C4" s="8" t="s">
        <v>4</v>
      </c>
    </row>
    <row r="5" spans="1:3" ht="13.2" customHeight="1" x14ac:dyDescent="0.25">
      <c r="A5" s="7"/>
      <c r="B5" s="9" t="s">
        <v>5</v>
      </c>
    </row>
    <row r="6" spans="1:3" x14ac:dyDescent="0.25">
      <c r="A6" s="10" t="s">
        <v>6</v>
      </c>
      <c r="B6" s="11" t="s">
        <v>7</v>
      </c>
      <c r="C6" s="5">
        <v>91</v>
      </c>
    </row>
    <row r="7" spans="1:3" x14ac:dyDescent="0.25">
      <c r="A7" s="10" t="s">
        <v>8</v>
      </c>
      <c r="B7" s="4" t="s">
        <v>9</v>
      </c>
      <c r="C7" s="5">
        <v>92</v>
      </c>
    </row>
    <row r="8" spans="1:3" x14ac:dyDescent="0.25">
      <c r="A8" s="10" t="s">
        <v>10</v>
      </c>
      <c r="B8" s="4" t="s">
        <v>11</v>
      </c>
      <c r="C8" s="5">
        <v>93</v>
      </c>
    </row>
    <row r="9" spans="1:3" x14ac:dyDescent="0.25">
      <c r="A9" s="10" t="s">
        <v>12</v>
      </c>
      <c r="B9" s="4" t="s">
        <v>13</v>
      </c>
      <c r="C9" s="5">
        <v>94</v>
      </c>
    </row>
    <row r="10" spans="1:3" x14ac:dyDescent="0.25">
      <c r="A10" s="10" t="s">
        <v>14</v>
      </c>
      <c r="B10" s="4" t="s">
        <v>15</v>
      </c>
      <c r="C10" s="5">
        <v>95</v>
      </c>
    </row>
    <row r="11" spans="1:3" x14ac:dyDescent="0.25">
      <c r="A11" s="10" t="s">
        <v>16</v>
      </c>
      <c r="B11" s="4" t="s">
        <v>17</v>
      </c>
      <c r="C11" s="5">
        <v>96</v>
      </c>
    </row>
    <row r="12" spans="1:3" x14ac:dyDescent="0.25">
      <c r="A12" s="10" t="s">
        <v>18</v>
      </c>
      <c r="B12" s="4" t="s">
        <v>19</v>
      </c>
      <c r="C12" s="5">
        <v>97</v>
      </c>
    </row>
    <row r="13" spans="1:3" x14ac:dyDescent="0.25">
      <c r="A13" s="10" t="s">
        <v>20</v>
      </c>
      <c r="B13" s="4" t="s">
        <v>21</v>
      </c>
      <c r="C13" s="5">
        <v>98</v>
      </c>
    </row>
    <row r="14" spans="1:3" x14ac:dyDescent="0.25">
      <c r="A14" s="10" t="s">
        <v>22</v>
      </c>
      <c r="B14" s="4" t="s">
        <v>23</v>
      </c>
      <c r="C14" s="5">
        <v>99</v>
      </c>
    </row>
    <row r="15" spans="1:3" x14ac:dyDescent="0.25">
      <c r="B15" s="9" t="s">
        <v>24</v>
      </c>
    </row>
    <row r="16" spans="1:3" x14ac:dyDescent="0.25">
      <c r="A16" s="10" t="s">
        <v>25</v>
      </c>
      <c r="B16" s="4" t="s">
        <v>23</v>
      </c>
      <c r="C16" s="5">
        <v>100</v>
      </c>
    </row>
    <row r="17" spans="1:8" x14ac:dyDescent="0.25">
      <c r="B17" s="9" t="s">
        <v>26</v>
      </c>
    </row>
    <row r="18" spans="1:8" x14ac:dyDescent="0.25">
      <c r="A18" s="10" t="s">
        <v>27</v>
      </c>
      <c r="B18" s="4" t="s">
        <v>28</v>
      </c>
      <c r="C18" s="5">
        <v>101</v>
      </c>
    </row>
    <row r="19" spans="1:8" ht="26.4" x14ac:dyDescent="0.25">
      <c r="A19" s="12" t="s">
        <v>29</v>
      </c>
      <c r="B19" s="4" t="s">
        <v>658</v>
      </c>
      <c r="C19" s="5">
        <v>102</v>
      </c>
    </row>
    <row r="20" spans="1:8" x14ac:dyDescent="0.25">
      <c r="B20" s="9" t="s">
        <v>30</v>
      </c>
    </row>
    <row r="21" spans="1:8" x14ac:dyDescent="0.25">
      <c r="A21" s="10" t="s">
        <v>31</v>
      </c>
      <c r="B21" s="4" t="s">
        <v>32</v>
      </c>
      <c r="C21" s="5">
        <v>103</v>
      </c>
    </row>
    <row r="22" spans="1:8" x14ac:dyDescent="0.25">
      <c r="A22" s="10" t="s">
        <v>33</v>
      </c>
      <c r="B22" s="4" t="s">
        <v>34</v>
      </c>
      <c r="C22" s="5">
        <v>104</v>
      </c>
    </row>
    <row r="23" spans="1:8" x14ac:dyDescent="0.25">
      <c r="A23" s="10" t="s">
        <v>35</v>
      </c>
      <c r="B23" s="4" t="s">
        <v>36</v>
      </c>
      <c r="C23" s="5">
        <v>105</v>
      </c>
    </row>
    <row r="24" spans="1:8" x14ac:dyDescent="0.25">
      <c r="A24" s="12" t="s">
        <v>37</v>
      </c>
      <c r="B24" s="4" t="s">
        <v>38</v>
      </c>
      <c r="C24" s="5">
        <v>106</v>
      </c>
    </row>
    <row r="25" spans="1:8" x14ac:dyDescent="0.25">
      <c r="A25" s="10" t="s">
        <v>39</v>
      </c>
      <c r="B25" s="4" t="s">
        <v>40</v>
      </c>
      <c r="C25" s="5">
        <v>107</v>
      </c>
    </row>
    <row r="26" spans="1:8" x14ac:dyDescent="0.25">
      <c r="A26" s="10" t="s">
        <v>41</v>
      </c>
      <c r="B26" s="4" t="s">
        <v>42</v>
      </c>
      <c r="C26" s="5">
        <v>108</v>
      </c>
    </row>
    <row r="27" spans="1:8" x14ac:dyDescent="0.25">
      <c r="A27" s="10" t="s">
        <v>43</v>
      </c>
      <c r="B27" s="4" t="s">
        <v>44</v>
      </c>
      <c r="C27" s="5">
        <v>110</v>
      </c>
      <c r="D27" s="13"/>
      <c r="E27" s="13"/>
      <c r="F27" s="13"/>
      <c r="G27" s="13"/>
      <c r="H27" s="13"/>
    </row>
    <row r="28" spans="1:8" x14ac:dyDescent="0.25">
      <c r="B28" s="9" t="s">
        <v>45</v>
      </c>
      <c r="C28" s="14"/>
      <c r="D28" s="13"/>
      <c r="E28" s="13"/>
      <c r="F28" s="13"/>
      <c r="G28" s="13"/>
      <c r="H28" s="13"/>
    </row>
    <row r="29" spans="1:8" x14ac:dyDescent="0.25">
      <c r="A29" s="10" t="s">
        <v>46</v>
      </c>
      <c r="B29" s="4" t="s">
        <v>47</v>
      </c>
      <c r="C29" s="5">
        <v>111</v>
      </c>
    </row>
    <row r="30" spans="1:8" x14ac:dyDescent="0.25">
      <c r="A30" s="10" t="s">
        <v>48</v>
      </c>
      <c r="B30" s="4" t="s">
        <v>49</v>
      </c>
      <c r="C30" s="5">
        <v>112</v>
      </c>
    </row>
    <row r="31" spans="1:8" x14ac:dyDescent="0.25">
      <c r="A31" s="10" t="s">
        <v>50</v>
      </c>
      <c r="B31" s="4" t="s">
        <v>34</v>
      </c>
      <c r="C31" s="5">
        <v>113</v>
      </c>
    </row>
    <row r="32" spans="1:8" x14ac:dyDescent="0.25">
      <c r="A32" s="10" t="s">
        <v>51</v>
      </c>
      <c r="B32" s="4" t="s">
        <v>52</v>
      </c>
      <c r="C32" s="5">
        <v>114</v>
      </c>
    </row>
    <row r="33" spans="1:3" x14ac:dyDescent="0.25">
      <c r="A33" s="10" t="s">
        <v>53</v>
      </c>
      <c r="B33" s="4" t="s">
        <v>54</v>
      </c>
      <c r="C33" s="5">
        <v>115</v>
      </c>
    </row>
    <row r="34" spans="1:3" x14ac:dyDescent="0.25">
      <c r="B34" s="15" t="s">
        <v>55</v>
      </c>
    </row>
    <row r="35" spans="1:3" x14ac:dyDescent="0.25">
      <c r="A35" s="10" t="s">
        <v>56</v>
      </c>
      <c r="B35" s="4" t="s">
        <v>57</v>
      </c>
      <c r="C35" s="5">
        <v>116</v>
      </c>
    </row>
    <row r="36" spans="1:3" x14ac:dyDescent="0.25">
      <c r="A36" s="10" t="s">
        <v>58</v>
      </c>
      <c r="B36" s="4" t="s">
        <v>59</v>
      </c>
      <c r="C36" s="5">
        <v>117</v>
      </c>
    </row>
  </sheetData>
  <mergeCells count="1">
    <mergeCell ref="A1:B1"/>
  </mergeCells>
  <hyperlinks>
    <hyperlink ref="A6" location="'ET01'!A1" display="ET01"/>
    <hyperlink ref="A36" location="'ET26'!A1" display="  ET26"/>
    <hyperlink ref="A35" location="'ET25'!A1" display="  ET25"/>
    <hyperlink ref="A33" location="'ET24'!A1" display="    ET24"/>
    <hyperlink ref="A32" location="'ET23'!A1" display="    ET23"/>
    <hyperlink ref="A31" location="'ET22'!A1" display="    ET22"/>
    <hyperlink ref="A30" location="'ET21'!A1" display="    ET21"/>
    <hyperlink ref="A29" location="'ET20'!A1" display="    ET20"/>
    <hyperlink ref="A27" location="'ET19'!A1" display="    ET19"/>
    <hyperlink ref="A26" location="'ET18'!A1" display="    ET18"/>
    <hyperlink ref="A25" location="'ET17'!A1" display="    ET17"/>
    <hyperlink ref="A23" location="'ET15'!A1" display="    ET15"/>
    <hyperlink ref="A22" location="'ET14'!A1" display="    ET14"/>
    <hyperlink ref="A24" location="'ET16'!A1" display="    ET16"/>
    <hyperlink ref="A21" location="'ET13'!A1" display="    ET13"/>
    <hyperlink ref="A19" location="'ET12'!A1" display="  ET12"/>
    <hyperlink ref="A18" location="'ET11'!A1" display="  ET11"/>
    <hyperlink ref="A16" location="'ET10'!A1" display="    ET10"/>
    <hyperlink ref="A14" location="'ET09'!A1" display="    ET09"/>
    <hyperlink ref="A13" location="'ET08'!A1" display="    ET08"/>
    <hyperlink ref="A12" location="'ET07'!A1" display="    ET07"/>
    <hyperlink ref="A11" location="'ET06'!A1" display="    ET06"/>
    <hyperlink ref="A10" location="'ET05'!A1" display="    ET05"/>
    <hyperlink ref="A9" location="'ET04'!A1" display="    ET04"/>
    <hyperlink ref="A8" location="'ET03'!A1" display="    ET03"/>
    <hyperlink ref="A7" location="'ET02'!A1" display="    ET02"/>
  </hyperlinks>
  <pageMargins left="1" right="1" top="1" bottom="1" header="0.5" footer="0.5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31"/>
  <sheetViews>
    <sheetView showGridLines="0" zoomScale="90" zoomScaleNormal="90" workbookViewId="0">
      <selection sqref="A1:L1"/>
    </sheetView>
  </sheetViews>
  <sheetFormatPr defaultColWidth="9.28515625" defaultRowHeight="13.2" x14ac:dyDescent="0.25"/>
  <cols>
    <col min="1" max="1" width="11.28515625" style="16" customWidth="1"/>
    <col min="2" max="11" width="12.140625" style="16" customWidth="1"/>
    <col min="12" max="12" width="12.42578125" style="16" customWidth="1"/>
    <col min="13" max="13" width="2.85546875" style="16" customWidth="1"/>
    <col min="14" max="16384" width="9.28515625" style="16"/>
  </cols>
  <sheetData>
    <row r="1" spans="1:12" ht="13.2" customHeight="1" x14ac:dyDescent="0.25">
      <c r="A1" s="276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13.2" customHeight="1" x14ac:dyDescent="0.25">
      <c r="A2" s="270" t="s">
        <v>213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 ht="13.2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 ht="13.2" customHeight="1" x14ac:dyDescent="0.25">
      <c r="A4" s="81"/>
      <c r="B4" s="81"/>
      <c r="C4" s="81"/>
      <c r="D4" s="81"/>
      <c r="E4" s="81"/>
      <c r="F4" s="25"/>
      <c r="G4" s="25"/>
      <c r="H4" s="25"/>
      <c r="I4" s="25"/>
      <c r="J4" s="25"/>
      <c r="K4" s="25"/>
      <c r="L4" s="25"/>
    </row>
    <row r="5" spans="1:12" ht="13.2" customHeight="1" x14ac:dyDescent="0.25">
      <c r="A5" s="272" t="s">
        <v>214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1:12" ht="13.2" customHeight="1" x14ac:dyDescent="0.25">
      <c r="A6" s="18"/>
      <c r="B6" s="18"/>
      <c r="C6" s="18"/>
      <c r="D6" s="18"/>
      <c r="E6" s="18"/>
      <c r="F6" s="25"/>
      <c r="G6" s="25"/>
      <c r="H6" s="25"/>
      <c r="I6" s="25"/>
      <c r="J6" s="25"/>
      <c r="K6" s="25"/>
      <c r="L6" s="25"/>
    </row>
    <row r="7" spans="1:12" s="25" customFormat="1" ht="15.6" customHeight="1" x14ac:dyDescent="0.25">
      <c r="A7" s="84" t="s">
        <v>215</v>
      </c>
      <c r="B7" s="85" t="s">
        <v>216</v>
      </c>
      <c r="C7" s="85" t="s">
        <v>217</v>
      </c>
      <c r="D7" s="85" t="s">
        <v>218</v>
      </c>
      <c r="E7" s="85" t="s">
        <v>219</v>
      </c>
      <c r="F7" s="85" t="s">
        <v>220</v>
      </c>
      <c r="G7" s="85" t="s">
        <v>221</v>
      </c>
      <c r="H7" s="85" t="s">
        <v>222</v>
      </c>
      <c r="I7" s="85" t="s">
        <v>223</v>
      </c>
      <c r="J7" s="85" t="s">
        <v>224</v>
      </c>
      <c r="K7" s="85" t="s">
        <v>225</v>
      </c>
      <c r="L7" s="85" t="s">
        <v>226</v>
      </c>
    </row>
    <row r="8" spans="1:12" ht="13.2" customHeight="1" x14ac:dyDescent="0.25">
      <c r="A8" s="18"/>
      <c r="B8" s="25"/>
      <c r="C8" s="25"/>
      <c r="D8" s="25"/>
      <c r="E8" s="25"/>
      <c r="F8" s="25"/>
      <c r="G8" s="25"/>
      <c r="H8" s="25"/>
      <c r="I8" s="25"/>
      <c r="J8" s="18"/>
      <c r="K8" s="35"/>
      <c r="L8" s="35"/>
    </row>
    <row r="9" spans="1:12" ht="13.2" customHeight="1" x14ac:dyDescent="0.25">
      <c r="A9" s="17" t="s">
        <v>227</v>
      </c>
      <c r="B9" s="29">
        <v>74015</v>
      </c>
      <c r="C9" s="29">
        <v>75297</v>
      </c>
      <c r="D9" s="29">
        <v>76715</v>
      </c>
      <c r="E9" s="29">
        <f>17308+61200</f>
        <v>78508</v>
      </c>
      <c r="F9" s="29">
        <f>17793+63331</f>
        <v>81124</v>
      </c>
      <c r="G9" s="29">
        <f>35918+46045</f>
        <v>81963</v>
      </c>
      <c r="H9" s="29">
        <f>35250+46202</f>
        <v>81452</v>
      </c>
      <c r="I9" s="29">
        <v>79955</v>
      </c>
      <c r="J9" s="86">
        <f>3235+78072</f>
        <v>81307</v>
      </c>
      <c r="K9" s="86">
        <v>81488</v>
      </c>
      <c r="L9" s="86">
        <v>82161</v>
      </c>
    </row>
    <row r="10" spans="1:12" ht="13.2" customHeight="1" x14ac:dyDescent="0.25">
      <c r="A10" s="17"/>
      <c r="B10" s="43"/>
      <c r="C10" s="50"/>
      <c r="D10" s="50"/>
      <c r="E10" s="50"/>
      <c r="F10" s="50"/>
      <c r="G10" s="50"/>
      <c r="H10" s="50"/>
      <c r="I10" s="50"/>
      <c r="J10" s="86"/>
      <c r="K10" s="35"/>
      <c r="L10" s="35"/>
    </row>
    <row r="11" spans="1:12" ht="13.2" customHeight="1" x14ac:dyDescent="0.25">
      <c r="A11" s="17">
        <v>1</v>
      </c>
      <c r="B11" s="29">
        <v>76149</v>
      </c>
      <c r="C11" s="87">
        <v>77912</v>
      </c>
      <c r="D11" s="87">
        <v>79119</v>
      </c>
      <c r="E11" s="87">
        <v>79291</v>
      </c>
      <c r="F11" s="87">
        <v>80834</v>
      </c>
      <c r="G11" s="87">
        <v>83696</v>
      </c>
      <c r="H11" s="87">
        <v>84464</v>
      </c>
      <c r="I11" s="87">
        <v>83961</v>
      </c>
      <c r="J11" s="86">
        <v>82570</v>
      </c>
      <c r="K11" s="86">
        <v>83397</v>
      </c>
      <c r="L11" s="86">
        <v>82870</v>
      </c>
    </row>
    <row r="12" spans="1:12" ht="13.2" customHeight="1" x14ac:dyDescent="0.25">
      <c r="A12" s="17">
        <v>2</v>
      </c>
      <c r="B12" s="29">
        <v>77489</v>
      </c>
      <c r="C12" s="87">
        <v>76602</v>
      </c>
      <c r="D12" s="87">
        <v>78252</v>
      </c>
      <c r="E12" s="87">
        <v>78752</v>
      </c>
      <c r="F12" s="87">
        <v>79214</v>
      </c>
      <c r="G12" s="87">
        <v>80769</v>
      </c>
      <c r="H12" s="87">
        <v>84329</v>
      </c>
      <c r="I12" s="87">
        <v>85617</v>
      </c>
      <c r="J12" s="86">
        <v>85180</v>
      </c>
      <c r="K12" s="86">
        <v>83609</v>
      </c>
      <c r="L12" s="86">
        <v>83873</v>
      </c>
    </row>
    <row r="13" spans="1:12" ht="13.2" customHeight="1" x14ac:dyDescent="0.25">
      <c r="A13" s="17">
        <v>3</v>
      </c>
      <c r="B13" s="29">
        <v>78053</v>
      </c>
      <c r="C13" s="87">
        <v>78435</v>
      </c>
      <c r="D13" s="87">
        <v>77353</v>
      </c>
      <c r="E13" s="87">
        <v>78358</v>
      </c>
      <c r="F13" s="87">
        <v>78929</v>
      </c>
      <c r="G13" s="87">
        <v>79495</v>
      </c>
      <c r="H13" s="87">
        <v>81555</v>
      </c>
      <c r="I13" s="87">
        <v>85241</v>
      </c>
      <c r="J13" s="86">
        <v>86847</v>
      </c>
      <c r="K13" s="86">
        <v>86169</v>
      </c>
      <c r="L13" s="86">
        <v>84115</v>
      </c>
    </row>
    <row r="14" spans="1:12" ht="13.2" customHeight="1" x14ac:dyDescent="0.25">
      <c r="A14" s="17">
        <v>4</v>
      </c>
      <c r="B14" s="29">
        <v>78122</v>
      </c>
      <c r="C14" s="87">
        <v>78907</v>
      </c>
      <c r="D14" s="88">
        <v>79119</v>
      </c>
      <c r="E14" s="88">
        <v>77516</v>
      </c>
      <c r="F14" s="88">
        <v>78509</v>
      </c>
      <c r="G14" s="88">
        <v>79158</v>
      </c>
      <c r="H14" s="88">
        <v>80020</v>
      </c>
      <c r="I14" s="88">
        <v>82716</v>
      </c>
      <c r="J14" s="86">
        <v>86420</v>
      </c>
      <c r="K14" s="86">
        <v>87968</v>
      </c>
      <c r="L14" s="86">
        <v>86619</v>
      </c>
    </row>
    <row r="15" spans="1:12" ht="13.2" customHeight="1" x14ac:dyDescent="0.25">
      <c r="A15" s="17">
        <v>5</v>
      </c>
      <c r="B15" s="29">
        <v>77861</v>
      </c>
      <c r="C15" s="87">
        <v>78873</v>
      </c>
      <c r="D15" s="88">
        <v>79617</v>
      </c>
      <c r="E15" s="88">
        <v>79329</v>
      </c>
      <c r="F15" s="88">
        <v>77573</v>
      </c>
      <c r="G15" s="88">
        <v>78817</v>
      </c>
      <c r="H15" s="88">
        <v>79921</v>
      </c>
      <c r="I15" s="88">
        <v>80945</v>
      </c>
      <c r="J15" s="86">
        <v>83917</v>
      </c>
      <c r="K15" s="86">
        <v>87288</v>
      </c>
      <c r="L15" s="86">
        <v>88306</v>
      </c>
    </row>
    <row r="16" spans="1:12" ht="13.2" customHeight="1" x14ac:dyDescent="0.25">
      <c r="A16" s="17">
        <v>6</v>
      </c>
      <c r="B16" s="29">
        <v>77306</v>
      </c>
      <c r="C16" s="87">
        <v>78438</v>
      </c>
      <c r="D16" s="88">
        <v>79032</v>
      </c>
      <c r="E16" s="88">
        <v>79545</v>
      </c>
      <c r="F16" s="88">
        <v>79201</v>
      </c>
      <c r="G16" s="88">
        <v>77932</v>
      </c>
      <c r="H16" s="88">
        <v>79114</v>
      </c>
      <c r="I16" s="88">
        <v>80550</v>
      </c>
      <c r="J16" s="86">
        <v>81766</v>
      </c>
      <c r="K16" s="86">
        <v>84490</v>
      </c>
      <c r="L16" s="86">
        <v>87655</v>
      </c>
    </row>
    <row r="17" spans="1:13" ht="13.2" customHeight="1" x14ac:dyDescent="0.25">
      <c r="A17" s="17">
        <v>7</v>
      </c>
      <c r="B17" s="29">
        <v>77122</v>
      </c>
      <c r="C17" s="87">
        <v>78202</v>
      </c>
      <c r="D17" s="88">
        <v>79042</v>
      </c>
      <c r="E17" s="88">
        <v>79362</v>
      </c>
      <c r="F17" s="88">
        <v>79660</v>
      </c>
      <c r="G17" s="88">
        <v>79687</v>
      </c>
      <c r="H17" s="88">
        <v>78570</v>
      </c>
      <c r="I17" s="88">
        <v>80062</v>
      </c>
      <c r="J17" s="86">
        <v>81639</v>
      </c>
      <c r="K17" s="86">
        <v>82709</v>
      </c>
      <c r="L17" s="86">
        <v>84983</v>
      </c>
    </row>
    <row r="18" spans="1:13" ht="13.2" customHeight="1" x14ac:dyDescent="0.25">
      <c r="A18" s="17">
        <v>8</v>
      </c>
      <c r="B18" s="29">
        <v>78894</v>
      </c>
      <c r="C18" s="87">
        <v>77887</v>
      </c>
      <c r="D18" s="88">
        <v>78937</v>
      </c>
      <c r="E18" s="88">
        <v>79328</v>
      </c>
      <c r="F18" s="88">
        <v>79523</v>
      </c>
      <c r="G18" s="88">
        <v>80224</v>
      </c>
      <c r="H18" s="88">
        <v>80517</v>
      </c>
      <c r="I18" s="88">
        <v>79701</v>
      </c>
      <c r="J18" s="86">
        <v>81276</v>
      </c>
      <c r="K18" s="86">
        <v>82387</v>
      </c>
      <c r="L18" s="86">
        <v>83255</v>
      </c>
    </row>
    <row r="19" spans="1:13" ht="13.2" customHeight="1" x14ac:dyDescent="0.25">
      <c r="A19" s="17">
        <v>9</v>
      </c>
      <c r="B19" s="29">
        <v>87086</v>
      </c>
      <c r="C19" s="87">
        <v>86822</v>
      </c>
      <c r="D19" s="88">
        <v>85298</v>
      </c>
      <c r="E19" s="88">
        <v>84518</v>
      </c>
      <c r="F19" s="88">
        <v>84112</v>
      </c>
      <c r="G19" s="88">
        <v>83406</v>
      </c>
      <c r="H19" s="88">
        <v>83415</v>
      </c>
      <c r="I19" s="88">
        <v>83354</v>
      </c>
      <c r="J19" s="86">
        <v>82221</v>
      </c>
      <c r="K19" s="86">
        <v>83561</v>
      </c>
      <c r="L19" s="86">
        <v>84572</v>
      </c>
    </row>
    <row r="20" spans="1:13" ht="13.2" customHeight="1" x14ac:dyDescent="0.25">
      <c r="A20" s="17">
        <v>10</v>
      </c>
      <c r="B20" s="29">
        <v>83338</v>
      </c>
      <c r="C20" s="87">
        <v>82488</v>
      </c>
      <c r="D20" s="88">
        <v>83005</v>
      </c>
      <c r="E20" s="88">
        <v>81094</v>
      </c>
      <c r="F20" s="88">
        <v>81180</v>
      </c>
      <c r="G20" s="88">
        <v>81474</v>
      </c>
      <c r="H20" s="88">
        <v>82211</v>
      </c>
      <c r="I20" s="88">
        <v>83016</v>
      </c>
      <c r="J20" s="86">
        <v>83704</v>
      </c>
      <c r="K20" s="86">
        <v>82694</v>
      </c>
      <c r="L20" s="86">
        <v>83675</v>
      </c>
    </row>
    <row r="21" spans="1:13" ht="13.2" customHeight="1" x14ac:dyDescent="0.25">
      <c r="A21" s="17">
        <v>11</v>
      </c>
      <c r="B21" s="87">
        <v>81412</v>
      </c>
      <c r="C21" s="87">
        <v>81027</v>
      </c>
      <c r="D21" s="88">
        <v>79969</v>
      </c>
      <c r="E21" s="88">
        <v>80246</v>
      </c>
      <c r="F21" s="88">
        <v>78196</v>
      </c>
      <c r="G21" s="88">
        <v>78746</v>
      </c>
      <c r="H21" s="88">
        <v>79390</v>
      </c>
      <c r="I21" s="88">
        <v>79427</v>
      </c>
      <c r="J21" s="86">
        <v>80605</v>
      </c>
      <c r="K21" s="86">
        <v>80683</v>
      </c>
      <c r="L21" s="86">
        <v>78968</v>
      </c>
    </row>
    <row r="22" spans="1:13" ht="13.2" customHeight="1" x14ac:dyDescent="0.25">
      <c r="A22" s="17">
        <v>12</v>
      </c>
      <c r="B22" s="87">
        <v>78648</v>
      </c>
      <c r="C22" s="87">
        <v>81788</v>
      </c>
      <c r="D22" s="88">
        <v>82761</v>
      </c>
      <c r="E22" s="88">
        <v>81856</v>
      </c>
      <c r="F22" s="88">
        <v>82022</v>
      </c>
      <c r="G22" s="88">
        <v>81627</v>
      </c>
      <c r="H22" s="88">
        <v>82430</v>
      </c>
      <c r="I22" s="88">
        <v>83095</v>
      </c>
      <c r="J22" s="86">
        <v>81995</v>
      </c>
      <c r="K22" s="86">
        <v>82747</v>
      </c>
      <c r="L22" s="86">
        <v>80821</v>
      </c>
    </row>
    <row r="23" spans="1:13" ht="13.2" customHeight="1" x14ac:dyDescent="0.25">
      <c r="A23" s="17"/>
      <c r="B23" s="43"/>
      <c r="C23" s="25"/>
      <c r="D23" s="25"/>
      <c r="E23" s="25"/>
      <c r="F23" s="25"/>
      <c r="G23" s="25"/>
      <c r="H23" s="25"/>
      <c r="I23" s="25"/>
      <c r="J23" s="86"/>
      <c r="K23" s="35"/>
      <c r="L23" s="35"/>
    </row>
    <row r="24" spans="1:13" ht="13.2" customHeight="1" x14ac:dyDescent="0.25">
      <c r="A24" s="28" t="s">
        <v>228</v>
      </c>
      <c r="B24" s="29">
        <v>464980</v>
      </c>
      <c r="C24" s="27">
        <f>SUM(C11:C16)</f>
        <v>469167</v>
      </c>
      <c r="D24" s="27">
        <v>472492</v>
      </c>
      <c r="E24" s="27">
        <f>SUM(E11:E16)</f>
        <v>472791</v>
      </c>
      <c r="F24" s="27">
        <f>SUM(F11:F16)</f>
        <v>474260</v>
      </c>
      <c r="G24" s="27">
        <f>SUM(G11:G16)</f>
        <v>479867</v>
      </c>
      <c r="H24" s="27">
        <f>SUM(H11:H16)</f>
        <v>489403</v>
      </c>
      <c r="I24" s="27">
        <f>SUM(I11:I16)</f>
        <v>499030</v>
      </c>
      <c r="J24" s="89">
        <f t="shared" ref="J24:L24" si="0">SUM(J11:J16)</f>
        <v>506700</v>
      </c>
      <c r="K24" s="89">
        <f t="shared" si="0"/>
        <v>512921</v>
      </c>
      <c r="L24" s="89">
        <f t="shared" si="0"/>
        <v>513438</v>
      </c>
    </row>
    <row r="25" spans="1:13" ht="13.2" customHeight="1" x14ac:dyDescent="0.25">
      <c r="A25" s="28" t="s">
        <v>229</v>
      </c>
      <c r="B25" s="29">
        <v>486500</v>
      </c>
      <c r="C25" s="27">
        <f>SUM(C17:C22)</f>
        <v>488214</v>
      </c>
      <c r="D25" s="27">
        <v>489012</v>
      </c>
      <c r="E25" s="27">
        <f>SUM(E17:E22)</f>
        <v>486404</v>
      </c>
      <c r="F25" s="27">
        <f>SUM(F17:F22)</f>
        <v>484693</v>
      </c>
      <c r="G25" s="27">
        <f>SUM(G17:G22)</f>
        <v>485164</v>
      </c>
      <c r="H25" s="27">
        <f>SUM(H17:H22)</f>
        <v>486533</v>
      </c>
      <c r="I25" s="27">
        <f>SUM(I17:I22)</f>
        <v>488655</v>
      </c>
      <c r="J25" s="89">
        <f t="shared" ref="J25:L25" si="1">SUM(J17:J22)</f>
        <v>491440</v>
      </c>
      <c r="K25" s="89">
        <f t="shared" si="1"/>
        <v>494781</v>
      </c>
      <c r="L25" s="89">
        <f t="shared" si="1"/>
        <v>496274</v>
      </c>
    </row>
    <row r="26" spans="1:13" ht="13.2" customHeight="1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86"/>
      <c r="K26" s="86"/>
      <c r="L26" s="86"/>
    </row>
    <row r="27" spans="1:13" ht="13.2" customHeight="1" x14ac:dyDescent="0.25">
      <c r="A27" s="28" t="s">
        <v>230</v>
      </c>
      <c r="B27" s="29">
        <v>951480</v>
      </c>
      <c r="C27" s="27">
        <f>SUM(C11:C22)</f>
        <v>957381</v>
      </c>
      <c r="D27" s="27">
        <v>961504</v>
      </c>
      <c r="E27" s="27">
        <f>SUM(E11:E22)</f>
        <v>959195</v>
      </c>
      <c r="F27" s="27">
        <f>SUM(F11:F22)</f>
        <v>958953</v>
      </c>
      <c r="G27" s="27">
        <f>SUM(G11:G22)</f>
        <v>965031</v>
      </c>
      <c r="H27" s="27">
        <f>SUM(H11:H22)</f>
        <v>975936</v>
      </c>
      <c r="I27" s="27">
        <f>SUM(I11:I22)</f>
        <v>987685</v>
      </c>
      <c r="J27" s="89">
        <f t="shared" ref="J27:L27" si="2">SUM(J11:J22)</f>
        <v>998140</v>
      </c>
      <c r="K27" s="89">
        <f t="shared" si="2"/>
        <v>1007702</v>
      </c>
      <c r="L27" s="89">
        <f t="shared" si="2"/>
        <v>1009712</v>
      </c>
    </row>
    <row r="28" spans="1:13" ht="13.2" customHeight="1" x14ac:dyDescent="0.25">
      <c r="A28" s="28" t="s">
        <v>231</v>
      </c>
      <c r="B28" s="29">
        <v>1025495</v>
      </c>
      <c r="C28" s="27">
        <f>+C27+C9</f>
        <v>1032678</v>
      </c>
      <c r="D28" s="27">
        <v>1038219</v>
      </c>
      <c r="E28" s="27">
        <f>SUM(E9:E22)</f>
        <v>1037703</v>
      </c>
      <c r="F28" s="27">
        <f>SUM(F9:F22)</f>
        <v>1040077</v>
      </c>
      <c r="G28" s="27">
        <f>SUM(G9:G22)</f>
        <v>1046994</v>
      </c>
      <c r="H28" s="27">
        <f>SUM(H9:H22)</f>
        <v>1057388</v>
      </c>
      <c r="I28" s="27">
        <f>SUM(I9:I22)</f>
        <v>1067640</v>
      </c>
      <c r="J28" s="89">
        <f t="shared" ref="J28:L28" si="3">SUM(J9:J22)</f>
        <v>1079447</v>
      </c>
      <c r="K28" s="89">
        <f t="shared" si="3"/>
        <v>1089190</v>
      </c>
      <c r="L28" s="89">
        <f t="shared" si="3"/>
        <v>1091873</v>
      </c>
    </row>
    <row r="29" spans="1:13" ht="13.2" customHeight="1" x14ac:dyDescent="0.25">
      <c r="A29" s="17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4.25" customHeight="1" x14ac:dyDescent="0.25">
      <c r="A30" s="17" t="s">
        <v>232</v>
      </c>
      <c r="B30" s="18"/>
      <c r="C30" s="18"/>
      <c r="D30" s="18"/>
      <c r="E30" s="18"/>
      <c r="F30" s="25"/>
      <c r="G30" s="25"/>
      <c r="H30" s="25"/>
      <c r="I30" s="25"/>
      <c r="J30" s="25"/>
      <c r="K30" s="25"/>
      <c r="L30" s="25"/>
    </row>
    <row r="31" spans="1:13" ht="13.2" customHeight="1" x14ac:dyDescent="0.25"/>
  </sheetData>
  <mergeCells count="4">
    <mergeCell ref="A1:L1"/>
    <mergeCell ref="A2:L2"/>
    <mergeCell ref="A3:L3"/>
    <mergeCell ref="A5:L5"/>
  </mergeCells>
  <printOptions horizontalCentered="1"/>
  <pageMargins left="0.5" right="0.5" top="0.5" bottom="0.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37"/>
  <sheetViews>
    <sheetView showGridLines="0" workbookViewId="0">
      <selection sqref="A1:L1"/>
    </sheetView>
  </sheetViews>
  <sheetFormatPr defaultColWidth="9.28515625" defaultRowHeight="13.2" x14ac:dyDescent="0.25"/>
  <cols>
    <col min="1" max="1" width="11.28515625" style="35" customWidth="1"/>
    <col min="2" max="12" width="11.42578125" style="35" customWidth="1"/>
    <col min="13" max="13" width="2.85546875" style="35" customWidth="1"/>
    <col min="14" max="16384" width="9.28515625" style="35"/>
  </cols>
  <sheetData>
    <row r="1" spans="1:14" ht="12.75" customHeight="1" x14ac:dyDescent="0.25">
      <c r="A1" s="276" t="s">
        <v>233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4" ht="14.25" customHeight="1" x14ac:dyDescent="0.25">
      <c r="A2" s="270" t="s">
        <v>234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4" ht="12.75" customHeight="1" x14ac:dyDescent="0.25">
      <c r="A3" s="271" t="s">
        <v>63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4" ht="12.75" customHeight="1" x14ac:dyDescent="0.25">
      <c r="A4" s="271" t="s">
        <v>235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14" ht="12.75" customHeight="1" x14ac:dyDescent="0.25">
      <c r="A5" s="81"/>
      <c r="B5" s="81"/>
      <c r="C5" s="81"/>
      <c r="D5" s="81"/>
      <c r="E5" s="18"/>
      <c r="F5" s="18"/>
      <c r="G5" s="18"/>
      <c r="H5" s="18"/>
      <c r="I5" s="18"/>
      <c r="J5" s="18"/>
      <c r="K5" s="18"/>
      <c r="L5" s="18"/>
    </row>
    <row r="6" spans="1:14" ht="12.75" customHeight="1" x14ac:dyDescent="0.25">
      <c r="A6" s="278" t="s">
        <v>214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90"/>
      <c r="N6" s="90"/>
    </row>
    <row r="7" spans="1:14" ht="12.75" customHeight="1" x14ac:dyDescent="0.25">
      <c r="A7" s="91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90"/>
      <c r="N7" s="90"/>
    </row>
    <row r="8" spans="1:14" s="18" customFormat="1" ht="12.75" customHeight="1" x14ac:dyDescent="0.25">
      <c r="A8" s="92" t="s">
        <v>215</v>
      </c>
      <c r="B8" s="69">
        <v>2008</v>
      </c>
      <c r="C8" s="69">
        <v>2009</v>
      </c>
      <c r="D8" s="69">
        <v>2010</v>
      </c>
      <c r="E8" s="69">
        <v>2011</v>
      </c>
      <c r="F8" s="69">
        <v>2012</v>
      </c>
      <c r="G8" s="69">
        <v>2013</v>
      </c>
      <c r="H8" s="69">
        <v>2014</v>
      </c>
      <c r="I8" s="69">
        <v>2015</v>
      </c>
      <c r="J8" s="69">
        <v>2016</v>
      </c>
      <c r="K8" s="69">
        <v>2017</v>
      </c>
      <c r="L8" s="69">
        <v>2018</v>
      </c>
      <c r="M8" s="47"/>
      <c r="N8" s="47"/>
    </row>
    <row r="9" spans="1:14" ht="12.75" customHeight="1" x14ac:dyDescent="0.25">
      <c r="A9" s="47"/>
      <c r="B9" s="47"/>
      <c r="C9" s="47"/>
      <c r="D9" s="47"/>
      <c r="E9" s="52"/>
      <c r="F9" s="47"/>
      <c r="G9" s="52"/>
      <c r="H9" s="90"/>
      <c r="I9" s="52"/>
      <c r="J9" s="90"/>
      <c r="K9" s="90"/>
      <c r="L9" s="90"/>
      <c r="M9" s="90"/>
      <c r="N9" s="90"/>
    </row>
    <row r="10" spans="1:14" ht="12.75" customHeight="1" x14ac:dyDescent="0.25">
      <c r="A10" s="47" t="s">
        <v>236</v>
      </c>
      <c r="B10" s="46">
        <v>9901</v>
      </c>
      <c r="C10" s="46">
        <v>9498</v>
      </c>
      <c r="D10" s="93">
        <v>9493</v>
      </c>
      <c r="E10" s="94">
        <v>10150</v>
      </c>
      <c r="F10" s="95">
        <v>9228</v>
      </c>
      <c r="G10" s="96">
        <v>9598</v>
      </c>
      <c r="H10" s="96">
        <v>9322</v>
      </c>
      <c r="I10" s="97">
        <v>8921</v>
      </c>
      <c r="J10" s="79">
        <v>9678</v>
      </c>
      <c r="K10" s="79">
        <v>9464</v>
      </c>
      <c r="L10" s="79">
        <v>9559</v>
      </c>
      <c r="M10" s="90"/>
      <c r="N10" s="90"/>
    </row>
    <row r="11" spans="1:14" ht="12.75" customHeight="1" x14ac:dyDescent="0.25">
      <c r="A11" s="47"/>
      <c r="B11" s="47"/>
      <c r="C11" s="46"/>
      <c r="D11" s="46"/>
      <c r="E11" s="48"/>
      <c r="F11" s="46"/>
      <c r="G11" s="48"/>
      <c r="H11" s="90"/>
      <c r="M11" s="90"/>
      <c r="N11" s="90"/>
    </row>
    <row r="12" spans="1:14" ht="12.75" customHeight="1" x14ac:dyDescent="0.25">
      <c r="A12" s="47" t="s">
        <v>227</v>
      </c>
      <c r="B12" s="46">
        <v>8038</v>
      </c>
      <c r="C12" s="46">
        <v>8011</v>
      </c>
      <c r="D12" s="93">
        <v>7736</v>
      </c>
      <c r="E12" s="98">
        <v>7898</v>
      </c>
      <c r="F12" s="95">
        <v>8021</v>
      </c>
      <c r="G12" s="96">
        <v>8141</v>
      </c>
      <c r="H12" s="96">
        <v>7608</v>
      </c>
      <c r="I12" s="97">
        <v>7251</v>
      </c>
      <c r="J12" s="79">
        <v>7048</v>
      </c>
      <c r="K12" s="79">
        <v>6989</v>
      </c>
      <c r="L12" s="79">
        <v>7224</v>
      </c>
      <c r="M12" s="90"/>
      <c r="N12" s="90"/>
    </row>
    <row r="13" spans="1:14" ht="12.75" customHeight="1" x14ac:dyDescent="0.25">
      <c r="A13" s="47"/>
      <c r="B13" s="46"/>
      <c r="C13" s="46"/>
      <c r="D13" s="46"/>
      <c r="E13" s="48"/>
      <c r="F13" s="46"/>
      <c r="G13" s="48"/>
      <c r="H13" s="90"/>
      <c r="I13" s="90"/>
      <c r="M13" s="90"/>
      <c r="N13" s="90"/>
    </row>
    <row r="14" spans="1:14" ht="12.75" customHeight="1" x14ac:dyDescent="0.25">
      <c r="A14" s="17">
        <v>1</v>
      </c>
      <c r="B14" s="26">
        <v>7234</v>
      </c>
      <c r="C14" s="26">
        <v>7087</v>
      </c>
      <c r="D14" s="99">
        <v>7030</v>
      </c>
      <c r="E14" s="100">
        <v>7043</v>
      </c>
      <c r="F14" s="101">
        <v>6894</v>
      </c>
      <c r="G14" s="101">
        <v>7080</v>
      </c>
      <c r="H14" s="101">
        <v>7113</v>
      </c>
      <c r="I14" s="79">
        <v>6371</v>
      </c>
      <c r="J14" s="79">
        <v>6446</v>
      </c>
      <c r="K14" s="79">
        <v>6262</v>
      </c>
      <c r="L14" s="79">
        <v>6353</v>
      </c>
    </row>
    <row r="15" spans="1:14" ht="12.75" customHeight="1" x14ac:dyDescent="0.25">
      <c r="A15" s="17">
        <v>2</v>
      </c>
      <c r="B15" s="26">
        <v>6792</v>
      </c>
      <c r="C15" s="26">
        <v>6648</v>
      </c>
      <c r="D15" s="99">
        <v>6537</v>
      </c>
      <c r="E15" s="100">
        <v>6589</v>
      </c>
      <c r="F15" s="101">
        <v>6514</v>
      </c>
      <c r="G15" s="101">
        <v>6453</v>
      </c>
      <c r="H15" s="101">
        <v>6661</v>
      </c>
      <c r="I15" s="79">
        <v>6233</v>
      </c>
      <c r="J15" s="79">
        <v>6114</v>
      </c>
      <c r="K15" s="79">
        <v>6093</v>
      </c>
      <c r="L15" s="79">
        <v>6025</v>
      </c>
    </row>
    <row r="16" spans="1:14" ht="12.75" customHeight="1" x14ac:dyDescent="0.25">
      <c r="A16" s="17">
        <v>3</v>
      </c>
      <c r="B16" s="26">
        <v>6481</v>
      </c>
      <c r="C16" s="26">
        <v>6457</v>
      </c>
      <c r="D16" s="99">
        <v>6264</v>
      </c>
      <c r="E16" s="100">
        <v>6327</v>
      </c>
      <c r="F16" s="101">
        <v>6370</v>
      </c>
      <c r="G16" s="101">
        <v>6265</v>
      </c>
      <c r="H16" s="101">
        <v>6170</v>
      </c>
      <c r="I16" s="79">
        <v>6042</v>
      </c>
      <c r="J16" s="79">
        <v>6106</v>
      </c>
      <c r="K16" s="79">
        <v>5898</v>
      </c>
      <c r="L16" s="79">
        <v>6152</v>
      </c>
    </row>
    <row r="17" spans="1:12" ht="12.75" customHeight="1" x14ac:dyDescent="0.25">
      <c r="A17" s="17">
        <v>4</v>
      </c>
      <c r="B17" s="26">
        <v>6368</v>
      </c>
      <c r="C17" s="26">
        <v>6192</v>
      </c>
      <c r="D17" s="99">
        <v>6115</v>
      </c>
      <c r="E17" s="100">
        <v>6133</v>
      </c>
      <c r="F17" s="101">
        <v>6101</v>
      </c>
      <c r="G17" s="101">
        <v>6169</v>
      </c>
      <c r="H17" s="101">
        <v>6069</v>
      </c>
      <c r="I17" s="79">
        <v>5710</v>
      </c>
      <c r="J17" s="79">
        <v>5980</v>
      </c>
      <c r="K17" s="79">
        <v>5881</v>
      </c>
      <c r="L17" s="79">
        <v>6000</v>
      </c>
    </row>
    <row r="18" spans="1:12" ht="12.75" customHeight="1" x14ac:dyDescent="0.25">
      <c r="A18" s="17">
        <v>5</v>
      </c>
      <c r="B18" s="26">
        <v>6342</v>
      </c>
      <c r="C18" s="26">
        <v>6217</v>
      </c>
      <c r="D18" s="99">
        <v>5991</v>
      </c>
      <c r="E18" s="100">
        <v>6065</v>
      </c>
      <c r="F18" s="101">
        <v>5913</v>
      </c>
      <c r="G18" s="101">
        <v>6007</v>
      </c>
      <c r="H18" s="101">
        <v>6007</v>
      </c>
      <c r="I18" s="79">
        <v>5747</v>
      </c>
      <c r="J18" s="79">
        <v>5684</v>
      </c>
      <c r="K18" s="79">
        <v>5911</v>
      </c>
      <c r="L18" s="79">
        <v>6115</v>
      </c>
    </row>
    <row r="19" spans="1:12" ht="12.75" customHeight="1" x14ac:dyDescent="0.25">
      <c r="A19" s="17">
        <v>6</v>
      </c>
      <c r="B19" s="26">
        <v>6481</v>
      </c>
      <c r="C19" s="26">
        <v>6305</v>
      </c>
      <c r="D19" s="99">
        <v>6139</v>
      </c>
      <c r="E19" s="100">
        <v>6132</v>
      </c>
      <c r="F19" s="101">
        <v>6113</v>
      </c>
      <c r="G19" s="101">
        <v>5977</v>
      </c>
      <c r="H19" s="101">
        <v>6064</v>
      </c>
      <c r="I19" s="79">
        <v>5886</v>
      </c>
      <c r="J19" s="79">
        <v>5977</v>
      </c>
      <c r="K19" s="79">
        <v>5862</v>
      </c>
      <c r="L19" s="79">
        <v>6245</v>
      </c>
    </row>
    <row r="20" spans="1:12" ht="12.75" customHeight="1" x14ac:dyDescent="0.25">
      <c r="A20" s="17">
        <v>7</v>
      </c>
      <c r="B20" s="26">
        <v>6079</v>
      </c>
      <c r="C20" s="26">
        <v>6136</v>
      </c>
      <c r="D20" s="99">
        <v>5966</v>
      </c>
      <c r="E20" s="100">
        <v>6040</v>
      </c>
      <c r="F20" s="101">
        <v>5874</v>
      </c>
      <c r="G20" s="101">
        <v>5932</v>
      </c>
      <c r="H20" s="101">
        <v>5781</v>
      </c>
      <c r="I20" s="79">
        <v>5732</v>
      </c>
      <c r="J20" s="79">
        <v>5852</v>
      </c>
      <c r="K20" s="79">
        <v>5816</v>
      </c>
      <c r="L20" s="79">
        <v>5939</v>
      </c>
    </row>
    <row r="21" spans="1:12" ht="12.75" customHeight="1" x14ac:dyDescent="0.25">
      <c r="A21" s="17">
        <v>8</v>
      </c>
      <c r="B21" s="26">
        <v>5996</v>
      </c>
      <c r="C21" s="26">
        <v>5892</v>
      </c>
      <c r="D21" s="99">
        <v>5957</v>
      </c>
      <c r="E21" s="100">
        <v>5844</v>
      </c>
      <c r="F21" s="101">
        <v>5827</v>
      </c>
      <c r="G21" s="101">
        <v>5691</v>
      </c>
      <c r="H21" s="101">
        <v>5755</v>
      </c>
      <c r="I21" s="79">
        <v>5488</v>
      </c>
      <c r="J21" s="79">
        <v>5692</v>
      </c>
      <c r="K21" s="79">
        <v>5713</v>
      </c>
      <c r="L21" s="79">
        <v>5872</v>
      </c>
    </row>
    <row r="22" spans="1:12" ht="12.75" customHeight="1" x14ac:dyDescent="0.25">
      <c r="A22" s="17">
        <v>9</v>
      </c>
      <c r="B22" s="26">
        <v>5241</v>
      </c>
      <c r="C22" s="26">
        <v>4988</v>
      </c>
      <c r="D22" s="99">
        <v>4813</v>
      </c>
      <c r="E22" s="100">
        <v>4990</v>
      </c>
      <c r="F22" s="101">
        <v>4910</v>
      </c>
      <c r="G22" s="101">
        <v>4846</v>
      </c>
      <c r="H22" s="101">
        <v>4899</v>
      </c>
      <c r="I22" s="79">
        <v>4779</v>
      </c>
      <c r="J22" s="79">
        <v>4735</v>
      </c>
      <c r="K22" s="79">
        <v>4763</v>
      </c>
      <c r="L22" s="79">
        <v>4855</v>
      </c>
    </row>
    <row r="23" spans="1:12" ht="12.75" customHeight="1" x14ac:dyDescent="0.25">
      <c r="A23" s="17">
        <v>10</v>
      </c>
      <c r="B23" s="26">
        <v>5041</v>
      </c>
      <c r="C23" s="26">
        <v>4960</v>
      </c>
      <c r="D23" s="99">
        <v>4822</v>
      </c>
      <c r="E23" s="100">
        <v>4843</v>
      </c>
      <c r="F23" s="101">
        <v>4844</v>
      </c>
      <c r="G23" s="101">
        <v>4814</v>
      </c>
      <c r="H23" s="101">
        <v>4860</v>
      </c>
      <c r="I23" s="79">
        <v>4724</v>
      </c>
      <c r="J23" s="79">
        <v>4778</v>
      </c>
      <c r="K23" s="79">
        <v>4577</v>
      </c>
      <c r="L23" s="79">
        <v>4799</v>
      </c>
    </row>
    <row r="24" spans="1:12" ht="12.75" customHeight="1" x14ac:dyDescent="0.25">
      <c r="A24" s="17">
        <v>11</v>
      </c>
      <c r="B24" s="26">
        <v>4829</v>
      </c>
      <c r="C24" s="26">
        <v>4692</v>
      </c>
      <c r="D24" s="99">
        <v>4671</v>
      </c>
      <c r="E24" s="100">
        <v>4594</v>
      </c>
      <c r="F24" s="101">
        <v>4560</v>
      </c>
      <c r="G24" s="101">
        <v>4556</v>
      </c>
      <c r="H24" s="101">
        <v>4710</v>
      </c>
      <c r="I24" s="79">
        <v>4493</v>
      </c>
      <c r="J24" s="79">
        <v>4499</v>
      </c>
      <c r="K24" s="79">
        <v>4504</v>
      </c>
      <c r="L24" s="79">
        <v>4444</v>
      </c>
    </row>
    <row r="25" spans="1:12" ht="12.75" customHeight="1" x14ac:dyDescent="0.25">
      <c r="A25" s="17">
        <v>12</v>
      </c>
      <c r="B25" s="26">
        <v>4629</v>
      </c>
      <c r="C25" s="26">
        <v>4659</v>
      </c>
      <c r="D25" s="99">
        <v>4537</v>
      </c>
      <c r="E25" s="100">
        <v>4562</v>
      </c>
      <c r="F25" s="101">
        <v>4488</v>
      </c>
      <c r="G25" s="101">
        <v>4446</v>
      </c>
      <c r="H25" s="101">
        <v>4561</v>
      </c>
      <c r="I25" s="79">
        <v>4373</v>
      </c>
      <c r="J25" s="79">
        <v>4389</v>
      </c>
      <c r="K25" s="79">
        <v>4241</v>
      </c>
      <c r="L25" s="79">
        <v>4476</v>
      </c>
    </row>
    <row r="26" spans="1:12" ht="12.75" customHeight="1" x14ac:dyDescent="0.25">
      <c r="A26" s="17"/>
      <c r="B26" s="29"/>
      <c r="C26" s="29"/>
      <c r="D26" s="29"/>
      <c r="E26" s="29"/>
      <c r="F26" s="29"/>
      <c r="G26" s="29"/>
      <c r="H26" s="29"/>
      <c r="J26" s="79"/>
      <c r="K26" s="79"/>
      <c r="L26" s="79"/>
    </row>
    <row r="27" spans="1:12" ht="12.75" customHeight="1" x14ac:dyDescent="0.25">
      <c r="A27" s="28" t="s">
        <v>228</v>
      </c>
      <c r="B27" s="26">
        <v>39698</v>
      </c>
      <c r="C27" s="26">
        <v>38906</v>
      </c>
      <c r="D27" s="26">
        <v>38076</v>
      </c>
      <c r="E27" s="102">
        <v>38289</v>
      </c>
      <c r="F27" s="102">
        <v>37905</v>
      </c>
      <c r="G27" s="102">
        <v>37951</v>
      </c>
      <c r="H27" s="102">
        <f>SUM(H14:H19)</f>
        <v>38084</v>
      </c>
      <c r="I27" s="79">
        <v>35989</v>
      </c>
      <c r="J27" s="79">
        <v>36307</v>
      </c>
      <c r="K27" s="79">
        <f>SUM(K14:K19)</f>
        <v>35907</v>
      </c>
      <c r="L27" s="79">
        <v>36890</v>
      </c>
    </row>
    <row r="28" spans="1:12" ht="12.75" customHeight="1" x14ac:dyDescent="0.25">
      <c r="A28" s="28" t="s">
        <v>229</v>
      </c>
      <c r="B28" s="26">
        <v>31815</v>
      </c>
      <c r="C28" s="26">
        <v>31327</v>
      </c>
      <c r="D28" s="26">
        <v>30766</v>
      </c>
      <c r="E28" s="102">
        <v>30873</v>
      </c>
      <c r="F28" s="102">
        <v>30503</v>
      </c>
      <c r="G28" s="102">
        <v>30285</v>
      </c>
      <c r="H28" s="102">
        <f>SUM(H20:H25)</f>
        <v>30566</v>
      </c>
      <c r="I28" s="79">
        <v>29589</v>
      </c>
      <c r="J28" s="79">
        <v>29945</v>
      </c>
      <c r="K28" s="79">
        <f>SUM(K20:K25)</f>
        <v>29614</v>
      </c>
      <c r="L28" s="79">
        <v>30385</v>
      </c>
    </row>
    <row r="29" spans="1:12" ht="12.75" customHeight="1" x14ac:dyDescent="0.25">
      <c r="A29" s="28"/>
      <c r="B29" s="29"/>
      <c r="C29" s="29"/>
      <c r="D29" s="29"/>
      <c r="E29" s="29"/>
      <c r="F29" s="29"/>
      <c r="G29" s="29"/>
      <c r="H29" s="29"/>
      <c r="J29" s="79"/>
      <c r="K29" s="79"/>
      <c r="L29" s="79"/>
    </row>
    <row r="30" spans="1:12" ht="12.75" customHeight="1" x14ac:dyDescent="0.25">
      <c r="A30" s="28" t="s">
        <v>230</v>
      </c>
      <c r="B30" s="26">
        <v>71513</v>
      </c>
      <c r="C30" s="26">
        <v>70233</v>
      </c>
      <c r="D30" s="26">
        <v>68842</v>
      </c>
      <c r="E30" s="26">
        <v>69162</v>
      </c>
      <c r="F30" s="26">
        <v>68408</v>
      </c>
      <c r="G30" s="26">
        <v>68236</v>
      </c>
      <c r="H30" s="26">
        <f>SUM(H14:H25)</f>
        <v>68650</v>
      </c>
      <c r="I30" s="79">
        <f>SUM(I27:I29)</f>
        <v>65578</v>
      </c>
      <c r="J30" s="79">
        <v>66252</v>
      </c>
      <c r="K30" s="79">
        <f>SUM(K14:K25)</f>
        <v>65521</v>
      </c>
      <c r="L30" s="79">
        <v>67275</v>
      </c>
    </row>
    <row r="31" spans="1:12" ht="12.75" customHeight="1" x14ac:dyDescent="0.25">
      <c r="A31" s="28" t="s">
        <v>231</v>
      </c>
      <c r="B31" s="26">
        <v>79551</v>
      </c>
      <c r="C31" s="26">
        <v>78244</v>
      </c>
      <c r="D31" s="26">
        <v>76578</v>
      </c>
      <c r="E31" s="26">
        <v>77060</v>
      </c>
      <c r="F31" s="26">
        <v>76429</v>
      </c>
      <c r="G31" s="26">
        <v>76377</v>
      </c>
      <c r="H31" s="26">
        <f>SUM(H12:H25)</f>
        <v>76258</v>
      </c>
      <c r="I31" s="79">
        <v>72829</v>
      </c>
      <c r="J31" s="79">
        <v>73300</v>
      </c>
      <c r="K31" s="79">
        <f>SUM(K12:K25)</f>
        <v>72510</v>
      </c>
      <c r="L31" s="79">
        <v>74499</v>
      </c>
    </row>
    <row r="32" spans="1:12" ht="12.75" customHeight="1" x14ac:dyDescent="0.25">
      <c r="A32" s="1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4.25" customHeight="1" x14ac:dyDescent="0.25">
      <c r="A33" s="268" t="s">
        <v>237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12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ht="14.25" customHeight="1" x14ac:dyDescent="0.25">
      <c r="A35" s="274" t="s">
        <v>238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</row>
    <row r="36" spans="1:12" ht="12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ht="14.25" customHeight="1" x14ac:dyDescent="0.25">
      <c r="A37" s="17" t="s">
        <v>239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</sheetData>
  <mergeCells count="7">
    <mergeCell ref="A35:L35"/>
    <mergeCell ref="A1:L1"/>
    <mergeCell ref="A2:L2"/>
    <mergeCell ref="A3:L3"/>
    <mergeCell ref="A4:L4"/>
    <mergeCell ref="A6:L6"/>
    <mergeCell ref="A33:L33"/>
  </mergeCells>
  <printOptions horizontalCentered="1"/>
  <pageMargins left="1.25" right="0.5" top="0.5" bottom="0.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0"/>
  <sheetViews>
    <sheetView showGridLines="0" zoomScaleNormal="100" workbookViewId="0">
      <selection sqref="A1:L1"/>
    </sheetView>
  </sheetViews>
  <sheetFormatPr defaultColWidth="9.28515625" defaultRowHeight="13.2" x14ac:dyDescent="0.25"/>
  <cols>
    <col min="1" max="1" width="24.7109375" style="71" customWidth="1"/>
    <col min="2" max="12" width="11.7109375" style="71" customWidth="1"/>
    <col min="13" max="13" width="2.85546875" style="71" customWidth="1"/>
    <col min="14" max="16384" width="9.28515625" style="71"/>
  </cols>
  <sheetData>
    <row r="1" spans="1:13" ht="13.2" customHeight="1" x14ac:dyDescent="0.25">
      <c r="A1" s="279" t="s">
        <v>240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3.2" customHeight="1" x14ac:dyDescent="0.25">
      <c r="A2" s="280" t="s">
        <v>241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3" ht="13.2" customHeight="1" x14ac:dyDescent="0.25">
      <c r="A3" s="281" t="s">
        <v>63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3" ht="13.2" customHeight="1" x14ac:dyDescent="0.25">
      <c r="A4" s="281" t="s">
        <v>235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</row>
    <row r="5" spans="1:13" ht="11.1" customHeight="1" x14ac:dyDescent="0.25">
      <c r="A5" s="103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15.6" customHeight="1" x14ac:dyDescent="0.25">
      <c r="A6" s="92" t="s">
        <v>242</v>
      </c>
      <c r="B6" s="104" t="s">
        <v>216</v>
      </c>
      <c r="C6" s="104" t="s">
        <v>217</v>
      </c>
      <c r="D6" s="104" t="s">
        <v>218</v>
      </c>
      <c r="E6" s="104" t="s">
        <v>219</v>
      </c>
      <c r="F6" s="104" t="s">
        <v>220</v>
      </c>
      <c r="G6" s="104" t="s">
        <v>221</v>
      </c>
      <c r="H6" s="104" t="s">
        <v>222</v>
      </c>
      <c r="I6" s="104" t="s">
        <v>223</v>
      </c>
      <c r="J6" s="104" t="s">
        <v>224</v>
      </c>
      <c r="K6" s="104" t="s">
        <v>225</v>
      </c>
      <c r="L6" s="104" t="s">
        <v>226</v>
      </c>
    </row>
    <row r="7" spans="1:13" ht="11.1" customHeight="1" x14ac:dyDescent="0.25">
      <c r="A7" s="105"/>
    </row>
    <row r="8" spans="1:13" s="96" customFormat="1" ht="13.2" customHeight="1" x14ac:dyDescent="0.25">
      <c r="A8" s="106" t="s">
        <v>243</v>
      </c>
      <c r="B8" s="107">
        <v>1105046</v>
      </c>
      <c r="C8" s="108">
        <v>1110922</v>
      </c>
      <c r="D8" s="108">
        <v>1114797</v>
      </c>
      <c r="E8" s="108">
        <v>1114763</v>
      </c>
      <c r="F8" s="108">
        <v>1116506</v>
      </c>
      <c r="G8" s="108">
        <v>1123371</v>
      </c>
      <c r="H8" s="108">
        <v>1133375</v>
      </c>
      <c r="I8" s="109">
        <f>+I9+I11</f>
        <v>1149390</v>
      </c>
      <c r="J8" s="109">
        <f>+J9+J11</f>
        <v>1162425</v>
      </c>
      <c r="K8" s="109">
        <f>+K9+K11</f>
        <v>1161662</v>
      </c>
      <c r="L8" s="109">
        <f>+L9+L11</f>
        <v>1166372</v>
      </c>
    </row>
    <row r="9" spans="1:13" s="96" customFormat="1" ht="13.2" customHeight="1" x14ac:dyDescent="0.25">
      <c r="A9" s="46" t="s">
        <v>244</v>
      </c>
      <c r="B9" s="107">
        <v>1025495</v>
      </c>
      <c r="C9" s="110">
        <v>1032678</v>
      </c>
      <c r="D9" s="108">
        <v>1038219</v>
      </c>
      <c r="E9" s="108">
        <v>1037703</v>
      </c>
      <c r="F9" s="108">
        <v>1040077</v>
      </c>
      <c r="G9" s="108">
        <v>1046994</v>
      </c>
      <c r="H9" s="96">
        <v>1057388</v>
      </c>
      <c r="I9" s="97">
        <v>1067640</v>
      </c>
      <c r="J9" s="97">
        <f>+J14+J18+J22+J26+J30+J34</f>
        <v>1079447</v>
      </c>
      <c r="K9" s="97">
        <f>+K14+K18+K22+K26+K30+K34</f>
        <v>1089190</v>
      </c>
      <c r="L9" s="97">
        <f>+L14+L18+L22+L26+L30+L34</f>
        <v>1091873</v>
      </c>
    </row>
    <row r="10" spans="1:13" s="115" customFormat="1" ht="13.2" customHeight="1" x14ac:dyDescent="0.25">
      <c r="A10" s="111" t="s">
        <v>245</v>
      </c>
      <c r="B10" s="112">
        <v>92.801114161763394</v>
      </c>
      <c r="C10" s="113">
        <v>92.956841254381501</v>
      </c>
      <c r="D10" s="113">
        <v>93.130767305617084</v>
      </c>
      <c r="E10" s="113">
        <v>93.08731990566605</v>
      </c>
      <c r="F10" s="113">
        <v>93.154627023947924</v>
      </c>
      <c r="G10" s="113">
        <v>93.201088509495079</v>
      </c>
      <c r="H10" s="113">
        <v>93.295511194441389</v>
      </c>
      <c r="I10" s="114">
        <f>(I9/I8)*100</f>
        <v>92.887531647221564</v>
      </c>
      <c r="J10" s="111">
        <f>(J9/J8)*100</f>
        <v>92.861646987977721</v>
      </c>
      <c r="K10" s="111">
        <f>(K9/K8)*100</f>
        <v>93.761352269420883</v>
      </c>
      <c r="L10" s="111">
        <f>(L9/L8)*100</f>
        <v>93.61275819378379</v>
      </c>
      <c r="M10" s="113"/>
    </row>
    <row r="11" spans="1:13" s="96" customFormat="1" ht="14.25" customHeight="1" x14ac:dyDescent="0.25">
      <c r="A11" s="46" t="s">
        <v>246</v>
      </c>
      <c r="B11" s="107">
        <v>79551</v>
      </c>
      <c r="C11" s="116">
        <v>78244</v>
      </c>
      <c r="D11" s="108">
        <v>76578</v>
      </c>
      <c r="E11" s="108">
        <v>77060</v>
      </c>
      <c r="F11" s="108">
        <v>76429</v>
      </c>
      <c r="G11" s="108">
        <v>76377</v>
      </c>
      <c r="H11" s="96">
        <v>75987</v>
      </c>
      <c r="I11" s="97">
        <v>81750</v>
      </c>
      <c r="J11" s="97">
        <v>82978</v>
      </c>
      <c r="K11" s="97">
        <v>72472</v>
      </c>
      <c r="L11" s="97">
        <v>74499</v>
      </c>
    </row>
    <row r="12" spans="1:13" s="115" customFormat="1" ht="13.2" customHeight="1" x14ac:dyDescent="0.25">
      <c r="A12" s="111" t="s">
        <v>247</v>
      </c>
      <c r="B12" s="112">
        <v>7.198885838236599</v>
      </c>
      <c r="C12" s="113">
        <v>7.0431587456185039</v>
      </c>
      <c r="D12" s="113">
        <v>6.8692326943829238</v>
      </c>
      <c r="E12" s="113">
        <v>6.9126800943339521</v>
      </c>
      <c r="F12" s="113">
        <v>6.8453729760520758</v>
      </c>
      <c r="G12" s="113">
        <v>6.7989114905049179</v>
      </c>
      <c r="H12" s="113">
        <v>6.7044888055586185</v>
      </c>
      <c r="I12" s="117">
        <f>(I11/I8)*100</f>
        <v>7.1124683527784294</v>
      </c>
      <c r="J12" s="117">
        <f>(J11/J8)*100</f>
        <v>7.1383530120222805</v>
      </c>
      <c r="K12" s="117">
        <f>(K11/K8)*100</f>
        <v>6.2386477305791184</v>
      </c>
      <c r="L12" s="117">
        <f>(L11/L8)*100</f>
        <v>6.3872418062161982</v>
      </c>
    </row>
    <row r="13" spans="1:13" s="115" customFormat="1" ht="13.2" customHeight="1" x14ac:dyDescent="0.25">
      <c r="A13" s="118" t="s">
        <v>248</v>
      </c>
      <c r="B13" s="49">
        <v>79898</v>
      </c>
      <c r="C13" s="49">
        <v>80625</v>
      </c>
      <c r="D13" s="49">
        <v>80791</v>
      </c>
      <c r="E13" s="49">
        <v>80696</v>
      </c>
      <c r="F13" s="49">
        <v>81056</v>
      </c>
      <c r="G13" s="119">
        <v>81289</v>
      </c>
      <c r="H13" s="96">
        <v>82046</v>
      </c>
      <c r="I13" s="97">
        <f>+I14+I15</f>
        <v>82050</v>
      </c>
      <c r="J13" s="97">
        <f>+J14+J15</f>
        <v>82894</v>
      </c>
      <c r="K13" s="97">
        <f>+K14+K15</f>
        <v>82160</v>
      </c>
      <c r="L13" s="97">
        <f>+L14+L15</f>
        <v>81860</v>
      </c>
    </row>
    <row r="14" spans="1:13" s="115" customFormat="1" ht="13.2" customHeight="1" x14ac:dyDescent="0.25">
      <c r="A14" s="46" t="s">
        <v>244</v>
      </c>
      <c r="B14" s="107">
        <v>76462</v>
      </c>
      <c r="C14" s="108">
        <v>77182</v>
      </c>
      <c r="D14" s="108">
        <v>77264</v>
      </c>
      <c r="E14" s="108">
        <v>77144</v>
      </c>
      <c r="F14" s="108">
        <v>77580</v>
      </c>
      <c r="G14" s="108">
        <v>77848</v>
      </c>
      <c r="H14" s="96">
        <v>78645</v>
      </c>
      <c r="I14" s="97">
        <v>78559</v>
      </c>
      <c r="J14" s="97">
        <v>79161</v>
      </c>
      <c r="K14" s="97">
        <v>79203</v>
      </c>
      <c r="L14" s="97">
        <v>78554</v>
      </c>
    </row>
    <row r="15" spans="1:13" s="115" customFormat="1" ht="13.2" customHeight="1" x14ac:dyDescent="0.25">
      <c r="A15" s="46" t="s">
        <v>249</v>
      </c>
      <c r="B15" s="107">
        <v>3436</v>
      </c>
      <c r="C15" s="108">
        <v>3443</v>
      </c>
      <c r="D15" s="108">
        <v>3527</v>
      </c>
      <c r="E15" s="108">
        <v>3552</v>
      </c>
      <c r="F15" s="108">
        <v>3476</v>
      </c>
      <c r="G15" s="108">
        <v>3441</v>
      </c>
      <c r="H15" s="96">
        <v>3401</v>
      </c>
      <c r="I15" s="97">
        <v>3491</v>
      </c>
      <c r="J15" s="97">
        <v>3733</v>
      </c>
      <c r="K15" s="97">
        <v>2957</v>
      </c>
      <c r="L15" s="97">
        <v>3306</v>
      </c>
    </row>
    <row r="16" spans="1:13" s="115" customFormat="1" ht="13.2" customHeight="1" x14ac:dyDescent="0.25">
      <c r="A16" s="111" t="s">
        <v>250</v>
      </c>
      <c r="B16" s="120">
        <v>4.3004831159728658</v>
      </c>
      <c r="C16" s="120">
        <v>4.2703875968992246</v>
      </c>
      <c r="D16" s="120">
        <v>4.3655852755876277</v>
      </c>
      <c r="E16" s="120">
        <v>4.4017051650639436</v>
      </c>
      <c r="F16" s="120">
        <v>4.2883932096328463</v>
      </c>
      <c r="G16" s="120">
        <v>4.2330450614474282</v>
      </c>
      <c r="H16" s="120">
        <v>4.1452355995417207</v>
      </c>
      <c r="I16" s="117">
        <f>(I15/I13)*100</f>
        <v>4.2547227300426576</v>
      </c>
      <c r="J16" s="117">
        <f>(J15/J13)*100</f>
        <v>4.5033416170048497</v>
      </c>
      <c r="K16" s="117">
        <f>(K15/K13)*100</f>
        <v>3.5990749756572544</v>
      </c>
      <c r="L16" s="117">
        <f>(L15/L13)*100</f>
        <v>4.0386024920596144</v>
      </c>
    </row>
    <row r="17" spans="1:12" s="96" customFormat="1" ht="13.2" customHeight="1" x14ac:dyDescent="0.25">
      <c r="A17" s="106" t="s">
        <v>251</v>
      </c>
      <c r="B17" s="107">
        <v>292504</v>
      </c>
      <c r="C17" s="108">
        <v>293610</v>
      </c>
      <c r="D17" s="108">
        <v>295876</v>
      </c>
      <c r="E17" s="108">
        <v>299289</v>
      </c>
      <c r="F17" s="108">
        <v>303357</v>
      </c>
      <c r="G17" s="119">
        <v>307375</v>
      </c>
      <c r="H17" s="96">
        <v>312721</v>
      </c>
      <c r="I17" s="97">
        <f>+I18+I19</f>
        <v>320876</v>
      </c>
      <c r="J17" s="97">
        <f>+J18+J19</f>
        <v>325595</v>
      </c>
      <c r="K17" s="97">
        <f>+K18+K19</f>
        <v>324231</v>
      </c>
      <c r="L17" s="97">
        <f>+L18+L19</f>
        <v>325550</v>
      </c>
    </row>
    <row r="18" spans="1:12" s="96" customFormat="1" ht="13.2" customHeight="1" x14ac:dyDescent="0.25">
      <c r="A18" s="46" t="s">
        <v>244</v>
      </c>
      <c r="B18" s="107">
        <v>255172</v>
      </c>
      <c r="C18" s="121">
        <v>256846</v>
      </c>
      <c r="D18" s="121">
        <v>259522</v>
      </c>
      <c r="E18" s="121">
        <v>262301</v>
      </c>
      <c r="F18" s="121">
        <v>266262</v>
      </c>
      <c r="G18" s="121">
        <v>270345</v>
      </c>
      <c r="H18" s="96">
        <v>275557</v>
      </c>
      <c r="I18" s="97">
        <v>279353</v>
      </c>
      <c r="J18" s="97">
        <v>283506</v>
      </c>
      <c r="K18" s="97">
        <v>287129</v>
      </c>
      <c r="L18" s="97">
        <v>287326</v>
      </c>
    </row>
    <row r="19" spans="1:12" s="96" customFormat="1" ht="13.2" customHeight="1" x14ac:dyDescent="0.25">
      <c r="A19" s="46" t="s">
        <v>249</v>
      </c>
      <c r="B19" s="107">
        <v>37332</v>
      </c>
      <c r="C19" s="122">
        <v>36764</v>
      </c>
      <c r="D19" s="123">
        <v>36354</v>
      </c>
      <c r="E19" s="123">
        <v>36988</v>
      </c>
      <c r="F19" s="123">
        <v>37095</v>
      </c>
      <c r="G19" s="123">
        <v>37030</v>
      </c>
      <c r="H19" s="96">
        <v>37164</v>
      </c>
      <c r="I19" s="97">
        <v>41523</v>
      </c>
      <c r="J19" s="97">
        <v>42089</v>
      </c>
      <c r="K19" s="97">
        <v>37102</v>
      </c>
      <c r="L19" s="97">
        <v>38224</v>
      </c>
    </row>
    <row r="20" spans="1:12" s="115" customFormat="1" ht="13.2" customHeight="1" x14ac:dyDescent="0.25">
      <c r="A20" s="111" t="s">
        <v>250</v>
      </c>
      <c r="B20" s="113">
        <v>12.762902387659656</v>
      </c>
      <c r="C20" s="124">
        <v>12.521371887878477</v>
      </c>
      <c r="D20" s="124">
        <v>12.286903973286107</v>
      </c>
      <c r="E20" s="124">
        <v>12.358623270484381</v>
      </c>
      <c r="F20" s="124">
        <v>12.228166813358518</v>
      </c>
      <c r="G20" s="120">
        <v>12.047173647824319</v>
      </c>
      <c r="H20" s="120">
        <v>11.884075581748588</v>
      </c>
      <c r="I20" s="117">
        <f>(I19/I17)*100</f>
        <v>12.940512846083847</v>
      </c>
      <c r="J20" s="117">
        <f>(J19/J17)*100</f>
        <v>12.926795558899858</v>
      </c>
      <c r="K20" s="117">
        <f>(K19/K17)*100</f>
        <v>11.443076078474915</v>
      </c>
      <c r="L20" s="117">
        <f>(L19/L17)*100</f>
        <v>11.741360774074643</v>
      </c>
    </row>
    <row r="21" spans="1:12" s="96" customFormat="1" ht="13.2" customHeight="1" x14ac:dyDescent="0.25">
      <c r="A21" s="106" t="s">
        <v>252</v>
      </c>
      <c r="B21" s="107">
        <v>139192</v>
      </c>
      <c r="C21" s="108">
        <v>138552</v>
      </c>
      <c r="D21" s="108">
        <v>137090</v>
      </c>
      <c r="E21" s="108">
        <v>136866</v>
      </c>
      <c r="F21" s="108">
        <v>135181</v>
      </c>
      <c r="G21" s="119">
        <v>135317</v>
      </c>
      <c r="H21" s="96">
        <v>136349</v>
      </c>
      <c r="I21" s="97">
        <f>+I22+I23</f>
        <v>138159</v>
      </c>
      <c r="J21" s="97">
        <f>+J22+J23</f>
        <v>139412</v>
      </c>
      <c r="K21" s="97">
        <f>+K22+K23</f>
        <v>140281</v>
      </c>
      <c r="L21" s="97">
        <f>+L22+L23</f>
        <v>141192</v>
      </c>
    </row>
    <row r="22" spans="1:12" s="96" customFormat="1" ht="13.2" customHeight="1" x14ac:dyDescent="0.25">
      <c r="A22" s="46" t="s">
        <v>244</v>
      </c>
      <c r="B22" s="107">
        <v>129986</v>
      </c>
      <c r="C22" s="121">
        <v>129278</v>
      </c>
      <c r="D22" s="121">
        <v>128552</v>
      </c>
      <c r="E22" s="121">
        <v>128455</v>
      </c>
      <c r="F22" s="121">
        <v>126941</v>
      </c>
      <c r="G22" s="121">
        <v>127195</v>
      </c>
      <c r="H22" s="96">
        <v>128409</v>
      </c>
      <c r="I22" s="97">
        <v>130051</v>
      </c>
      <c r="J22" s="97">
        <v>131305</v>
      </c>
      <c r="K22" s="97">
        <v>132900</v>
      </c>
      <c r="L22" s="97">
        <v>133494</v>
      </c>
    </row>
    <row r="23" spans="1:12" s="96" customFormat="1" ht="13.2" customHeight="1" x14ac:dyDescent="0.25">
      <c r="A23" s="46" t="s">
        <v>249</v>
      </c>
      <c r="B23" s="107">
        <v>9206</v>
      </c>
      <c r="C23" s="122">
        <v>9274</v>
      </c>
      <c r="D23" s="125">
        <v>8538</v>
      </c>
      <c r="E23" s="125">
        <v>8411</v>
      </c>
      <c r="F23" s="125">
        <v>8240</v>
      </c>
      <c r="G23" s="125">
        <v>8122</v>
      </c>
      <c r="H23" s="96">
        <v>7940</v>
      </c>
      <c r="I23" s="97">
        <v>8108</v>
      </c>
      <c r="J23" s="97">
        <v>8107</v>
      </c>
      <c r="K23" s="97">
        <v>7381</v>
      </c>
      <c r="L23" s="97">
        <v>7698</v>
      </c>
    </row>
    <row r="24" spans="1:12" s="115" customFormat="1" ht="13.2" customHeight="1" x14ac:dyDescent="0.25">
      <c r="A24" s="111" t="s">
        <v>250</v>
      </c>
      <c r="B24" s="113">
        <v>6.6138858555089373</v>
      </c>
      <c r="C24" s="124">
        <v>6.6935157919048445</v>
      </c>
      <c r="D24" s="124">
        <v>6.2280253847837193</v>
      </c>
      <c r="E24" s="124">
        <v>6.1454269139158013</v>
      </c>
      <c r="F24" s="124">
        <v>6.0955311767186213</v>
      </c>
      <c r="G24" s="120">
        <v>6.002202236230481</v>
      </c>
      <c r="H24" s="120">
        <v>5.8232916999757975</v>
      </c>
      <c r="I24" s="117">
        <f>(I23/I21)*100</f>
        <v>5.8686006702422571</v>
      </c>
      <c r="J24" s="117">
        <f>(J23/J21)*100</f>
        <v>5.8151378647462195</v>
      </c>
      <c r="K24" s="117">
        <f>(K23/K21)*100</f>
        <v>5.2615821101931122</v>
      </c>
      <c r="L24" s="117">
        <f>(L23/L21)*100</f>
        <v>5.4521502634710179</v>
      </c>
    </row>
    <row r="25" spans="1:12" s="96" customFormat="1" ht="13.2" customHeight="1" x14ac:dyDescent="0.25">
      <c r="A25" s="106" t="s">
        <v>253</v>
      </c>
      <c r="B25" s="107">
        <v>114735</v>
      </c>
      <c r="C25" s="108">
        <v>114577</v>
      </c>
      <c r="D25" s="108">
        <v>114619</v>
      </c>
      <c r="E25" s="108">
        <v>113951</v>
      </c>
      <c r="F25" s="108">
        <v>112824</v>
      </c>
      <c r="G25" s="119">
        <v>113297</v>
      </c>
      <c r="H25" s="96">
        <v>113455</v>
      </c>
      <c r="I25" s="97">
        <f>+I26+I27</f>
        <v>113781</v>
      </c>
      <c r="J25" s="97">
        <f>+J26+J27</f>
        <v>114480</v>
      </c>
      <c r="K25" s="97">
        <f>+K26+K27</f>
        <v>113534</v>
      </c>
      <c r="L25" s="97">
        <f>+L26+L27</f>
        <v>114418</v>
      </c>
    </row>
    <row r="26" spans="1:12" s="96" customFormat="1" ht="13.2" customHeight="1" x14ac:dyDescent="0.25">
      <c r="A26" s="46" t="s">
        <v>244</v>
      </c>
      <c r="B26" s="107">
        <v>109019</v>
      </c>
      <c r="C26" s="121">
        <v>109153</v>
      </c>
      <c r="D26" s="126">
        <v>109346</v>
      </c>
      <c r="E26" s="126">
        <v>108748</v>
      </c>
      <c r="F26" s="126">
        <v>107731</v>
      </c>
      <c r="G26" s="126">
        <v>108132</v>
      </c>
      <c r="H26" s="96">
        <v>108228</v>
      </c>
      <c r="I26" s="97">
        <v>108252</v>
      </c>
      <c r="J26" s="97">
        <v>108996</v>
      </c>
      <c r="K26" s="97">
        <v>108810</v>
      </c>
      <c r="L26" s="97">
        <v>109127</v>
      </c>
    </row>
    <row r="27" spans="1:12" s="96" customFormat="1" ht="13.2" customHeight="1" x14ac:dyDescent="0.25">
      <c r="A27" s="46" t="s">
        <v>249</v>
      </c>
      <c r="B27" s="107">
        <v>5716</v>
      </c>
      <c r="C27" s="122">
        <v>5424</v>
      </c>
      <c r="D27" s="125">
        <v>5273</v>
      </c>
      <c r="E27" s="125">
        <v>5203</v>
      </c>
      <c r="F27" s="125">
        <v>5093</v>
      </c>
      <c r="G27" s="125">
        <v>5165</v>
      </c>
      <c r="H27" s="96">
        <v>5227</v>
      </c>
      <c r="I27" s="97">
        <v>5529</v>
      </c>
      <c r="J27" s="97">
        <v>5484</v>
      </c>
      <c r="K27" s="97">
        <v>4724</v>
      </c>
      <c r="L27" s="97">
        <v>5291</v>
      </c>
    </row>
    <row r="28" spans="1:12" s="115" customFormat="1" ht="13.2" customHeight="1" x14ac:dyDescent="0.25">
      <c r="A28" s="111" t="s">
        <v>250</v>
      </c>
      <c r="B28" s="113">
        <v>4.9819148472567223</v>
      </c>
      <c r="C28" s="124">
        <v>4.7339343847369024</v>
      </c>
      <c r="D28" s="124">
        <v>4.6004589116987589</v>
      </c>
      <c r="E28" s="124">
        <v>4.5659976656633114</v>
      </c>
      <c r="F28" s="124">
        <v>4.5141104729490173</v>
      </c>
      <c r="G28" s="120">
        <v>4.5588144434539313</v>
      </c>
      <c r="H28" s="120">
        <v>4.6071129522718257</v>
      </c>
      <c r="I28" s="117">
        <f>(I27/I25)*100</f>
        <v>4.859335038363171</v>
      </c>
      <c r="J28" s="117">
        <f>(J27/J25)*100</f>
        <v>4.7903563941299794</v>
      </c>
      <c r="K28" s="117">
        <f>(K27/K25)*100</f>
        <v>4.1608681099934817</v>
      </c>
      <c r="L28" s="117">
        <f>(L27/L25)*100</f>
        <v>4.6242724046915695</v>
      </c>
    </row>
    <row r="29" spans="1:12" s="96" customFormat="1" ht="13.2" customHeight="1" x14ac:dyDescent="0.25">
      <c r="A29" s="106" t="s">
        <v>254</v>
      </c>
      <c r="B29" s="107">
        <v>78748</v>
      </c>
      <c r="C29" s="108">
        <v>78747</v>
      </c>
      <c r="D29" s="108">
        <v>78491</v>
      </c>
      <c r="E29" s="108">
        <v>78143</v>
      </c>
      <c r="F29" s="108">
        <v>78519</v>
      </c>
      <c r="G29" s="119">
        <v>78946</v>
      </c>
      <c r="H29" s="96">
        <v>79415</v>
      </c>
      <c r="I29" s="97">
        <f>+I30+I31</f>
        <v>80509</v>
      </c>
      <c r="J29" s="97">
        <f>+J30+J31</f>
        <v>81789</v>
      </c>
      <c r="K29" s="97">
        <f>+K30+K31</f>
        <v>81713</v>
      </c>
      <c r="L29" s="97">
        <f>+L30+L31</f>
        <v>82492</v>
      </c>
    </row>
    <row r="30" spans="1:12" s="96" customFormat="1" ht="13.2" customHeight="1" x14ac:dyDescent="0.25">
      <c r="A30" s="46" t="s">
        <v>244</v>
      </c>
      <c r="B30" s="107">
        <v>72710</v>
      </c>
      <c r="C30" s="121">
        <v>72794</v>
      </c>
      <c r="D30" s="126">
        <v>72920</v>
      </c>
      <c r="E30" s="126">
        <v>72439</v>
      </c>
      <c r="F30" s="126">
        <v>72842</v>
      </c>
      <c r="G30" s="126">
        <v>73291</v>
      </c>
      <c r="H30" s="96">
        <v>73948</v>
      </c>
      <c r="I30" s="97">
        <v>74590</v>
      </c>
      <c r="J30" s="97">
        <v>75535</v>
      </c>
      <c r="K30" s="97">
        <v>76411</v>
      </c>
      <c r="L30" s="97">
        <v>77215</v>
      </c>
    </row>
    <row r="31" spans="1:12" s="96" customFormat="1" ht="13.2" customHeight="1" x14ac:dyDescent="0.25">
      <c r="A31" s="46" t="s">
        <v>249</v>
      </c>
      <c r="B31" s="107">
        <v>6038</v>
      </c>
      <c r="C31" s="122">
        <v>5953</v>
      </c>
      <c r="D31" s="125">
        <v>5571</v>
      </c>
      <c r="E31" s="125">
        <v>5704</v>
      </c>
      <c r="F31" s="125">
        <v>5677</v>
      </c>
      <c r="G31" s="125">
        <v>5655</v>
      </c>
      <c r="H31" s="96">
        <v>5467</v>
      </c>
      <c r="I31" s="97">
        <v>5919</v>
      </c>
      <c r="J31" s="97">
        <v>6254</v>
      </c>
      <c r="K31" s="97">
        <v>5302</v>
      </c>
      <c r="L31" s="97">
        <v>5277</v>
      </c>
    </row>
    <row r="32" spans="1:12" s="115" customFormat="1" ht="13.2" customHeight="1" x14ac:dyDescent="0.25">
      <c r="A32" s="111" t="s">
        <v>250</v>
      </c>
      <c r="B32" s="113">
        <v>7.6674963173667896</v>
      </c>
      <c r="C32" s="124">
        <v>7.5596530661485515</v>
      </c>
      <c r="D32" s="124">
        <v>7.0976290275318199</v>
      </c>
      <c r="E32" s="124">
        <v>7.2994382094365458</v>
      </c>
      <c r="F32" s="124">
        <v>7.2300971739324247</v>
      </c>
      <c r="G32" s="120">
        <v>7.1631241608187874</v>
      </c>
      <c r="H32" s="120">
        <v>6.8840899074482156</v>
      </c>
      <c r="I32" s="117">
        <f>(I31/I29)*100</f>
        <v>7.3519730713336395</v>
      </c>
      <c r="J32" s="117">
        <f>(J31/J29)*100</f>
        <v>7.6465050312389193</v>
      </c>
      <c r="K32" s="117">
        <f>(K31/K29)*100</f>
        <v>6.4885636312459454</v>
      </c>
      <c r="L32" s="117">
        <f>(L31/L29)*100</f>
        <v>6.3969839499587842</v>
      </c>
    </row>
    <row r="33" spans="1:12" ht="13.2" customHeight="1" x14ac:dyDescent="0.25">
      <c r="A33" s="106" t="s">
        <v>255</v>
      </c>
      <c r="B33" s="119">
        <v>399969</v>
      </c>
      <c r="C33" s="119">
        <v>404811</v>
      </c>
      <c r="D33" s="119">
        <v>407930</v>
      </c>
      <c r="E33" s="119">
        <v>405838</v>
      </c>
      <c r="F33" s="119">
        <v>405569</v>
      </c>
      <c r="G33" s="119">
        <v>407147</v>
      </c>
      <c r="H33" s="96">
        <v>409389</v>
      </c>
      <c r="I33" s="97">
        <f>+I34+I35</f>
        <v>414015</v>
      </c>
      <c r="J33" s="97">
        <f>+J34+J35</f>
        <v>418255</v>
      </c>
      <c r="K33" s="97">
        <f>+K34+K35</f>
        <v>419412</v>
      </c>
      <c r="L33" s="97">
        <f>+L34+L35</f>
        <v>420860</v>
      </c>
    </row>
    <row r="34" spans="1:12" ht="13.2" customHeight="1" x14ac:dyDescent="0.25">
      <c r="A34" s="46" t="s">
        <v>244</v>
      </c>
      <c r="B34" s="119">
        <v>382146</v>
      </c>
      <c r="C34" s="119">
        <v>387425</v>
      </c>
      <c r="D34" s="119">
        <v>390615</v>
      </c>
      <c r="E34" s="119">
        <v>388616</v>
      </c>
      <c r="F34" s="119">
        <v>388721</v>
      </c>
      <c r="G34" s="119">
        <v>390183</v>
      </c>
      <c r="H34" s="96">
        <v>392601</v>
      </c>
      <c r="I34" s="97">
        <f>+I9-I14-I18-I22-I26-I30</f>
        <v>396835</v>
      </c>
      <c r="J34" s="97">
        <v>400944</v>
      </c>
      <c r="K34" s="97">
        <v>404737</v>
      </c>
      <c r="L34" s="97">
        <v>406157</v>
      </c>
    </row>
    <row r="35" spans="1:12" ht="13.2" customHeight="1" x14ac:dyDescent="0.25">
      <c r="A35" s="46" t="s">
        <v>249</v>
      </c>
      <c r="B35" s="119">
        <v>17823</v>
      </c>
      <c r="C35" s="119">
        <v>17386</v>
      </c>
      <c r="D35" s="119">
        <v>17315</v>
      </c>
      <c r="E35" s="119">
        <v>17222</v>
      </c>
      <c r="F35" s="119">
        <v>16848</v>
      </c>
      <c r="G35" s="119">
        <v>16964</v>
      </c>
      <c r="H35" s="119">
        <v>16788</v>
      </c>
      <c r="I35" s="97">
        <v>17180</v>
      </c>
      <c r="J35" s="97">
        <v>17311</v>
      </c>
      <c r="K35" s="97">
        <v>14675</v>
      </c>
      <c r="L35" s="97">
        <v>14703</v>
      </c>
    </row>
    <row r="36" spans="1:12" ht="13.2" customHeight="1" x14ac:dyDescent="0.25">
      <c r="A36" s="111" t="s">
        <v>256</v>
      </c>
      <c r="B36" s="127">
        <v>4.4560953473894234</v>
      </c>
      <c r="C36" s="127">
        <v>4.2948437665972516</v>
      </c>
      <c r="D36" s="127">
        <v>4.2446007893511144</v>
      </c>
      <c r="E36" s="127">
        <v>4.2435651663964435</v>
      </c>
      <c r="F36" s="124">
        <v>4.154163656492484</v>
      </c>
      <c r="G36" s="120">
        <v>4.16655409471272</v>
      </c>
      <c r="H36" s="120">
        <v>4.100745256956098</v>
      </c>
      <c r="I36" s="117">
        <f>(I35/I33)*100</f>
        <v>4.1496081059864975</v>
      </c>
      <c r="J36" s="117">
        <f>(J35/J33)*100</f>
        <v>4.1388626555570163</v>
      </c>
      <c r="K36" s="117">
        <f>(K35/K33)*100</f>
        <v>3.4989461436487268</v>
      </c>
      <c r="L36" s="117">
        <f>(L35/L33)*100</f>
        <v>3.4935608040678612</v>
      </c>
    </row>
    <row r="37" spans="1:12" ht="12.75" customHeight="1" x14ac:dyDescent="0.25">
      <c r="A37" s="47"/>
      <c r="B37" s="91"/>
      <c r="C37" s="91"/>
      <c r="D37" s="91"/>
      <c r="E37" s="47"/>
    </row>
    <row r="38" spans="1:12" ht="14.25" customHeight="1" x14ac:dyDescent="0.25">
      <c r="A38" s="269" t="s">
        <v>257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</row>
    <row r="39" spans="1:12" ht="12.75" customHeight="1" x14ac:dyDescent="0.25">
      <c r="A39" s="47"/>
      <c r="B39" s="91"/>
      <c r="C39" s="91"/>
      <c r="D39" s="91"/>
      <c r="E39" s="47"/>
    </row>
    <row r="40" spans="1:12" ht="13.2" customHeight="1" x14ac:dyDescent="0.25">
      <c r="A40" s="47" t="s">
        <v>258</v>
      </c>
      <c r="B40" s="47"/>
      <c r="C40" s="47"/>
      <c r="D40" s="47"/>
      <c r="E40" s="47"/>
    </row>
  </sheetData>
  <mergeCells count="5">
    <mergeCell ref="A1:L1"/>
    <mergeCell ref="A2:L2"/>
    <mergeCell ref="A3:L3"/>
    <mergeCell ref="A4:L4"/>
    <mergeCell ref="A38:L38"/>
  </mergeCells>
  <printOptions horizontalCentered="1"/>
  <pageMargins left="0.5" right="0.5" top="0.5" bottom="0.5" header="0.3" footer="0.3"/>
  <pageSetup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32"/>
  <sheetViews>
    <sheetView showGridLines="0" workbookViewId="0">
      <selection sqref="A1:G1"/>
    </sheetView>
  </sheetViews>
  <sheetFormatPr defaultColWidth="9.28515625" defaultRowHeight="13.2" x14ac:dyDescent="0.25"/>
  <cols>
    <col min="1" max="1" width="9.7109375" style="16" customWidth="1"/>
    <col min="2" max="2" width="6.28515625" style="16" customWidth="1"/>
    <col min="3" max="3" width="15.7109375" style="16" customWidth="1"/>
    <col min="4" max="5" width="21.7109375" style="16" customWidth="1"/>
    <col min="6" max="6" width="8.28515625" style="16" customWidth="1"/>
    <col min="7" max="7" width="21.7109375" style="16" customWidth="1"/>
    <col min="8" max="8" width="2.85546875" style="16" customWidth="1"/>
    <col min="9" max="16384" width="9.28515625" style="16"/>
  </cols>
  <sheetData>
    <row r="1" spans="1:7" ht="13.2" customHeight="1" x14ac:dyDescent="0.25">
      <c r="A1" s="280" t="s">
        <v>259</v>
      </c>
      <c r="B1" s="280"/>
      <c r="C1" s="280"/>
      <c r="D1" s="280"/>
      <c r="E1" s="280"/>
      <c r="F1" s="280"/>
      <c r="G1" s="280"/>
    </row>
    <row r="2" spans="1:7" ht="13.2" customHeight="1" x14ac:dyDescent="0.25">
      <c r="A2" s="270" t="s">
        <v>260</v>
      </c>
      <c r="B2" s="270"/>
      <c r="C2" s="270"/>
      <c r="D2" s="270"/>
      <c r="E2" s="270"/>
      <c r="F2" s="270"/>
      <c r="G2" s="270"/>
    </row>
    <row r="3" spans="1:7" ht="13.2" customHeight="1" x14ac:dyDescent="0.25">
      <c r="A3" s="271" t="s">
        <v>261</v>
      </c>
      <c r="B3" s="271"/>
      <c r="C3" s="271"/>
      <c r="D3" s="271"/>
      <c r="E3" s="271"/>
      <c r="F3" s="271"/>
      <c r="G3" s="271"/>
    </row>
    <row r="4" spans="1:7" ht="13.2" customHeight="1" x14ac:dyDescent="0.25">
      <c r="A4" s="17"/>
      <c r="B4" s="17"/>
      <c r="C4" s="18"/>
      <c r="D4" s="18"/>
      <c r="E4" s="18"/>
    </row>
    <row r="5" spans="1:7" ht="13.2" customHeight="1" x14ac:dyDescent="0.25">
      <c r="A5" s="128"/>
      <c r="B5" s="128"/>
      <c r="C5" s="273" t="s">
        <v>262</v>
      </c>
      <c r="D5" s="273"/>
      <c r="E5" s="273"/>
      <c r="G5" s="129" t="s">
        <v>263</v>
      </c>
    </row>
    <row r="6" spans="1:7" ht="28.2" customHeight="1" x14ac:dyDescent="0.25">
      <c r="A6" s="22" t="s">
        <v>90</v>
      </c>
      <c r="B6" s="22"/>
      <c r="C6" s="82" t="s">
        <v>264</v>
      </c>
      <c r="D6" s="82" t="s">
        <v>265</v>
      </c>
      <c r="E6" s="82" t="s">
        <v>266</v>
      </c>
      <c r="F6" s="130"/>
      <c r="G6" s="82" t="s">
        <v>267</v>
      </c>
    </row>
    <row r="7" spans="1:7" ht="12.75" customHeight="1" x14ac:dyDescent="0.25">
      <c r="A7" s="131"/>
      <c r="B7" s="131"/>
      <c r="C7" s="132"/>
      <c r="D7" s="132"/>
      <c r="E7" s="132"/>
      <c r="G7" s="132"/>
    </row>
    <row r="8" spans="1:7" ht="12.75" customHeight="1" x14ac:dyDescent="0.25">
      <c r="A8" s="133">
        <v>1998</v>
      </c>
      <c r="B8" s="133"/>
      <c r="C8" s="29">
        <v>12782</v>
      </c>
      <c r="D8" s="29">
        <v>11344</v>
      </c>
      <c r="E8" s="29">
        <v>1438</v>
      </c>
      <c r="F8" s="25"/>
      <c r="G8" s="49">
        <v>1115</v>
      </c>
    </row>
    <row r="9" spans="1:7" ht="12.75" customHeight="1" x14ac:dyDescent="0.25">
      <c r="A9" s="133">
        <v>1999</v>
      </c>
      <c r="B9" s="133"/>
      <c r="C9" s="29">
        <v>13407</v>
      </c>
      <c r="D9" s="29">
        <v>12165</v>
      </c>
      <c r="E9" s="29">
        <v>1242</v>
      </c>
      <c r="F9" s="25"/>
      <c r="G9" s="49">
        <v>1118</v>
      </c>
    </row>
    <row r="10" spans="1:7" ht="12.75" customHeight="1" x14ac:dyDescent="0.25">
      <c r="A10" s="133">
        <v>2000</v>
      </c>
      <c r="B10" s="133"/>
      <c r="C10" s="29">
        <v>13556</v>
      </c>
      <c r="D10" s="29">
        <v>12291</v>
      </c>
      <c r="E10" s="29">
        <v>1265</v>
      </c>
      <c r="F10" s="25"/>
      <c r="G10" s="49">
        <v>1213</v>
      </c>
    </row>
    <row r="11" spans="1:7" ht="12.75" customHeight="1" x14ac:dyDescent="0.25">
      <c r="A11" s="133">
        <v>2001</v>
      </c>
      <c r="B11" s="133"/>
      <c r="C11" s="29">
        <v>16951</v>
      </c>
      <c r="D11" s="29">
        <v>15439</v>
      </c>
      <c r="E11" s="29">
        <v>1512</v>
      </c>
      <c r="F11" s="25"/>
      <c r="G11" s="49">
        <v>1391</v>
      </c>
    </row>
    <row r="12" spans="1:7" ht="12.75" customHeight="1" x14ac:dyDescent="0.25">
      <c r="A12" s="133">
        <v>2002</v>
      </c>
      <c r="B12" s="133"/>
      <c r="C12" s="29">
        <v>10603</v>
      </c>
      <c r="D12" s="29">
        <v>9809</v>
      </c>
      <c r="E12" s="43">
        <v>794</v>
      </c>
      <c r="F12" s="25"/>
      <c r="G12" s="49">
        <v>1572</v>
      </c>
    </row>
    <row r="13" spans="1:7" ht="12.75" customHeight="1" x14ac:dyDescent="0.25">
      <c r="A13" s="133">
        <v>2003</v>
      </c>
      <c r="B13" s="133"/>
      <c r="C13" s="29">
        <f t="shared" ref="C13:C26" si="0">SUM(D13:E13)</f>
        <v>11876</v>
      </c>
      <c r="D13" s="134">
        <v>10989</v>
      </c>
      <c r="E13" s="135">
        <v>887</v>
      </c>
      <c r="F13" s="25"/>
      <c r="G13" s="49">
        <v>1310</v>
      </c>
    </row>
    <row r="14" spans="1:7" ht="12.75" customHeight="1" x14ac:dyDescent="0.25">
      <c r="A14" s="136" t="s">
        <v>268</v>
      </c>
      <c r="B14" s="136"/>
      <c r="C14" s="29">
        <f t="shared" si="0"/>
        <v>11865</v>
      </c>
      <c r="D14" s="134">
        <v>10926</v>
      </c>
      <c r="E14" s="135">
        <v>939</v>
      </c>
      <c r="F14" s="25"/>
      <c r="G14" s="137">
        <v>1398</v>
      </c>
    </row>
    <row r="15" spans="1:7" ht="12.75" customHeight="1" x14ac:dyDescent="0.25">
      <c r="A15" s="133">
        <v>2005</v>
      </c>
      <c r="B15" s="133"/>
      <c r="C15" s="29">
        <f t="shared" si="0"/>
        <v>11653</v>
      </c>
      <c r="D15" s="134">
        <v>10707</v>
      </c>
      <c r="E15" s="135">
        <v>946</v>
      </c>
      <c r="F15" s="25"/>
      <c r="G15" s="138">
        <v>1355</v>
      </c>
    </row>
    <row r="16" spans="1:7" ht="12.75" customHeight="1" x14ac:dyDescent="0.25">
      <c r="A16" s="133">
        <v>2006</v>
      </c>
      <c r="B16" s="133"/>
      <c r="C16" s="29">
        <f t="shared" si="0"/>
        <v>10974</v>
      </c>
      <c r="D16" s="134">
        <v>10213</v>
      </c>
      <c r="E16" s="135">
        <v>761</v>
      </c>
      <c r="F16" s="25"/>
      <c r="G16" s="138">
        <v>1541</v>
      </c>
    </row>
    <row r="17" spans="1:7" ht="12.75" customHeight="1" x14ac:dyDescent="0.25">
      <c r="A17" s="133">
        <v>2007</v>
      </c>
      <c r="B17" s="133"/>
      <c r="C17" s="29">
        <f t="shared" si="0"/>
        <v>11905</v>
      </c>
      <c r="D17" s="134">
        <v>11067</v>
      </c>
      <c r="E17" s="135">
        <v>838</v>
      </c>
      <c r="F17" s="25"/>
      <c r="G17" s="138">
        <v>1460</v>
      </c>
    </row>
    <row r="18" spans="1:7" ht="12.75" customHeight="1" x14ac:dyDescent="0.25">
      <c r="A18" s="136" t="s">
        <v>216</v>
      </c>
      <c r="B18" s="136"/>
      <c r="C18" s="29">
        <f t="shared" si="0"/>
        <v>13563</v>
      </c>
      <c r="D18" s="134">
        <v>12659</v>
      </c>
      <c r="E18" s="135">
        <v>904</v>
      </c>
      <c r="F18" s="25"/>
      <c r="G18" s="138">
        <v>1488</v>
      </c>
    </row>
    <row r="19" spans="1:7" ht="12.75" customHeight="1" x14ac:dyDescent="0.25">
      <c r="A19" s="139">
        <v>2009</v>
      </c>
      <c r="B19" s="139"/>
      <c r="C19" s="29">
        <f t="shared" si="0"/>
        <v>14281</v>
      </c>
      <c r="D19" s="134">
        <v>13324</v>
      </c>
      <c r="E19" s="135">
        <v>957</v>
      </c>
      <c r="F19" s="25"/>
      <c r="G19" s="138">
        <v>1582</v>
      </c>
    </row>
    <row r="20" spans="1:7" ht="12.75" customHeight="1" x14ac:dyDescent="0.25">
      <c r="A20" s="140">
        <v>2010</v>
      </c>
      <c r="B20" s="141"/>
      <c r="C20" s="29">
        <f t="shared" si="0"/>
        <v>14754</v>
      </c>
      <c r="D20" s="134">
        <v>13974</v>
      </c>
      <c r="E20" s="135">
        <v>780</v>
      </c>
      <c r="F20" s="25"/>
      <c r="G20" s="49">
        <v>1877</v>
      </c>
    </row>
    <row r="21" spans="1:7" ht="12.75" customHeight="1" x14ac:dyDescent="0.25">
      <c r="A21" s="140">
        <v>2011</v>
      </c>
      <c r="B21" s="140"/>
      <c r="C21" s="29">
        <f t="shared" si="0"/>
        <v>14029</v>
      </c>
      <c r="D21" s="134">
        <v>13470</v>
      </c>
      <c r="E21" s="135">
        <v>559</v>
      </c>
      <c r="F21" s="18"/>
      <c r="G21" s="49">
        <v>2016</v>
      </c>
    </row>
    <row r="22" spans="1:7" ht="12.75" customHeight="1" x14ac:dyDescent="0.25">
      <c r="A22" s="140">
        <v>2012</v>
      </c>
      <c r="B22" s="140"/>
      <c r="C22" s="29">
        <f t="shared" si="0"/>
        <v>13314</v>
      </c>
      <c r="D22" s="134">
        <v>12894</v>
      </c>
      <c r="E22" s="135">
        <v>420</v>
      </c>
      <c r="F22" s="18"/>
      <c r="G22" s="49">
        <v>2207</v>
      </c>
    </row>
    <row r="23" spans="1:7" ht="12.75" customHeight="1" x14ac:dyDescent="0.25">
      <c r="A23" s="140">
        <v>2013</v>
      </c>
      <c r="B23" s="140"/>
      <c r="C23" s="29">
        <f t="shared" si="0"/>
        <v>16682</v>
      </c>
      <c r="D23" s="134">
        <v>16270</v>
      </c>
      <c r="E23" s="135">
        <v>412</v>
      </c>
      <c r="F23" s="18"/>
      <c r="G23" s="49">
        <v>2382</v>
      </c>
    </row>
    <row r="24" spans="1:7" ht="12.75" customHeight="1" x14ac:dyDescent="0.25">
      <c r="A24" s="140">
        <v>2014</v>
      </c>
      <c r="B24" s="140"/>
      <c r="C24" s="29">
        <f t="shared" si="0"/>
        <v>2852</v>
      </c>
      <c r="D24" s="134">
        <v>2734</v>
      </c>
      <c r="E24" s="135">
        <v>118</v>
      </c>
      <c r="F24" s="18"/>
      <c r="G24" s="49">
        <v>2895</v>
      </c>
    </row>
    <row r="25" spans="1:7" ht="12.75" customHeight="1" x14ac:dyDescent="0.25">
      <c r="A25" s="140">
        <v>2015</v>
      </c>
      <c r="B25" s="140"/>
      <c r="C25" s="29">
        <f t="shared" si="0"/>
        <v>4823</v>
      </c>
      <c r="D25" s="134">
        <v>4596</v>
      </c>
      <c r="E25" s="135">
        <v>227</v>
      </c>
      <c r="F25" s="18"/>
      <c r="G25" s="49">
        <v>3616</v>
      </c>
    </row>
    <row r="26" spans="1:7" ht="12.75" customHeight="1" x14ac:dyDescent="0.25">
      <c r="A26" s="140">
        <v>2016</v>
      </c>
      <c r="B26" s="140"/>
      <c r="C26" s="29">
        <f t="shared" si="0"/>
        <v>5779</v>
      </c>
      <c r="D26" s="134">
        <v>5449</v>
      </c>
      <c r="E26" s="135">
        <v>330</v>
      </c>
      <c r="F26" s="18"/>
      <c r="G26" s="49">
        <v>4320</v>
      </c>
    </row>
    <row r="27" spans="1:7" ht="12.75" customHeight="1" x14ac:dyDescent="0.25">
      <c r="A27" s="140">
        <v>2017</v>
      </c>
      <c r="B27" s="142"/>
      <c r="C27" s="29">
        <f t="shared" ref="C27:C28" si="1">SUM(D27:E27)</f>
        <v>5799</v>
      </c>
      <c r="D27" s="143">
        <v>5376</v>
      </c>
      <c r="E27" s="144">
        <v>423</v>
      </c>
      <c r="F27" s="18"/>
      <c r="G27" s="49">
        <v>4619</v>
      </c>
    </row>
    <row r="28" spans="1:7" ht="12.75" customHeight="1" x14ac:dyDescent="0.25">
      <c r="A28" s="133">
        <v>2018</v>
      </c>
      <c r="B28" s="142"/>
      <c r="C28" s="29">
        <f t="shared" si="1"/>
        <v>5675</v>
      </c>
      <c r="D28" s="145">
        <v>5260</v>
      </c>
      <c r="E28" s="145">
        <v>415</v>
      </c>
      <c r="F28" s="35"/>
      <c r="G28" s="146">
        <v>4395</v>
      </c>
    </row>
    <row r="29" spans="1:7" ht="13.2" customHeight="1" x14ac:dyDescent="0.25">
      <c r="A29" s="133"/>
      <c r="B29" s="133"/>
      <c r="C29" s="145"/>
      <c r="D29" s="145"/>
      <c r="E29" s="145"/>
    </row>
    <row r="30" spans="1:7" ht="14.25" customHeight="1" x14ac:dyDescent="0.25">
      <c r="A30" s="274" t="s">
        <v>269</v>
      </c>
      <c r="B30" s="274"/>
      <c r="C30" s="274"/>
      <c r="D30" s="274"/>
      <c r="E30" s="274"/>
      <c r="F30" s="274"/>
      <c r="G30" s="274"/>
    </row>
    <row r="31" spans="1:7" ht="13.2" customHeight="1" x14ac:dyDescent="0.25"/>
    <row r="32" spans="1:7" ht="13.2" customHeight="1" x14ac:dyDescent="0.25">
      <c r="A32" s="18" t="s">
        <v>270</v>
      </c>
      <c r="B32" s="18"/>
    </row>
  </sheetData>
  <mergeCells count="5">
    <mergeCell ref="A1:G1"/>
    <mergeCell ref="A2:G2"/>
    <mergeCell ref="A3:G3"/>
    <mergeCell ref="C5:E5"/>
    <mergeCell ref="A30:G30"/>
  </mergeCells>
  <printOptions horizontalCentered="1"/>
  <pageMargins left="0.5" right="0.5" top="0.5" bottom="0.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56"/>
  <sheetViews>
    <sheetView showGridLines="0" workbookViewId="0">
      <selection sqref="A1:E1"/>
    </sheetView>
  </sheetViews>
  <sheetFormatPr defaultColWidth="9.28515625" defaultRowHeight="13.2" x14ac:dyDescent="0.25"/>
  <cols>
    <col min="1" max="1" width="46.85546875" style="16" customWidth="1"/>
    <col min="2" max="2" width="10.42578125" style="16" bestFit="1" customWidth="1"/>
    <col min="3" max="3" width="9.28515625" style="16"/>
    <col min="4" max="4" width="21" style="16" customWidth="1"/>
    <col min="5" max="5" width="23.140625" style="16" bestFit="1" customWidth="1"/>
    <col min="6" max="6" width="2.85546875" style="16" customWidth="1"/>
    <col min="7" max="16384" width="9.28515625" style="16"/>
  </cols>
  <sheetData>
    <row r="1" spans="1:6" s="25" customFormat="1" ht="12.75" customHeight="1" x14ac:dyDescent="0.25">
      <c r="A1" s="270" t="s">
        <v>271</v>
      </c>
      <c r="B1" s="270"/>
      <c r="C1" s="270"/>
      <c r="D1" s="270"/>
      <c r="E1" s="270"/>
      <c r="F1" s="147"/>
    </row>
    <row r="2" spans="1:6" s="25" customFormat="1" ht="12.75" customHeight="1" x14ac:dyDescent="0.25">
      <c r="A2" s="270" t="s">
        <v>272</v>
      </c>
      <c r="B2" s="270"/>
      <c r="C2" s="270"/>
      <c r="D2" s="270"/>
      <c r="E2" s="270"/>
    </row>
    <row r="3" spans="1:6" s="25" customFormat="1" ht="12.75" customHeight="1" x14ac:dyDescent="0.25">
      <c r="A3" s="271" t="s">
        <v>273</v>
      </c>
      <c r="B3" s="271"/>
      <c r="C3" s="271"/>
      <c r="D3" s="271"/>
      <c r="E3" s="271"/>
    </row>
    <row r="4" spans="1:6" s="25" customFormat="1" ht="12.75" customHeight="1" x14ac:dyDescent="0.25">
      <c r="A4" s="18"/>
      <c r="B4" s="18"/>
      <c r="C4" s="18"/>
      <c r="D4" s="18"/>
      <c r="E4" s="18"/>
    </row>
    <row r="5" spans="1:6" s="25" customFormat="1" ht="12.75" customHeight="1" x14ac:dyDescent="0.25">
      <c r="B5" s="21" t="s">
        <v>274</v>
      </c>
      <c r="C5" s="18"/>
    </row>
    <row r="6" spans="1:6" s="25" customFormat="1" ht="12.75" customHeight="1" x14ac:dyDescent="0.25">
      <c r="A6" s="22" t="s">
        <v>275</v>
      </c>
      <c r="B6" s="23" t="s">
        <v>276</v>
      </c>
      <c r="C6" s="148"/>
      <c r="D6" s="22" t="s">
        <v>277</v>
      </c>
      <c r="E6" s="22" t="s">
        <v>278</v>
      </c>
    </row>
    <row r="7" spans="1:6" s="25" customFormat="1" ht="12.75" customHeight="1" x14ac:dyDescent="0.25">
      <c r="A7" s="131"/>
      <c r="B7" s="149"/>
      <c r="C7" s="18"/>
      <c r="D7" s="131"/>
      <c r="E7" s="131"/>
    </row>
    <row r="8" spans="1:6" s="25" customFormat="1" ht="12.75" customHeight="1" x14ac:dyDescent="0.25">
      <c r="A8" s="72" t="s">
        <v>279</v>
      </c>
      <c r="B8" s="20"/>
      <c r="C8" s="18"/>
      <c r="D8" s="18"/>
      <c r="E8" s="18"/>
    </row>
    <row r="9" spans="1:6" s="25" customFormat="1" ht="12.75" customHeight="1" x14ac:dyDescent="0.25">
      <c r="A9" s="18" t="s">
        <v>280</v>
      </c>
      <c r="B9" s="20">
        <v>1861</v>
      </c>
      <c r="C9" s="18"/>
      <c r="D9" s="18" t="s">
        <v>281</v>
      </c>
      <c r="E9" s="18" t="s">
        <v>282</v>
      </c>
    </row>
    <row r="10" spans="1:6" s="25" customFormat="1" ht="12.75" customHeight="1" x14ac:dyDescent="0.25">
      <c r="A10" s="18" t="s">
        <v>283</v>
      </c>
      <c r="B10" s="20">
        <v>1990</v>
      </c>
      <c r="C10" s="18"/>
      <c r="D10" s="18" t="s">
        <v>284</v>
      </c>
      <c r="E10" s="18" t="s">
        <v>282</v>
      </c>
    </row>
    <row r="11" spans="1:6" s="25" customFormat="1" ht="12.75" customHeight="1" x14ac:dyDescent="0.25">
      <c r="A11" s="18" t="s">
        <v>285</v>
      </c>
      <c r="B11" s="20">
        <v>1990</v>
      </c>
      <c r="C11" s="18"/>
      <c r="D11" s="18" t="s">
        <v>286</v>
      </c>
      <c r="E11" s="18" t="s">
        <v>282</v>
      </c>
    </row>
    <row r="12" spans="1:6" s="25" customFormat="1" ht="14.25" customHeight="1" x14ac:dyDescent="0.25">
      <c r="A12" s="18" t="s">
        <v>287</v>
      </c>
      <c r="B12" s="20">
        <v>1890</v>
      </c>
      <c r="C12" s="18"/>
      <c r="D12" s="18" t="s">
        <v>288</v>
      </c>
      <c r="E12" s="18" t="s">
        <v>282</v>
      </c>
    </row>
    <row r="13" spans="1:6" s="25" customFormat="1" ht="12.75" customHeight="1" x14ac:dyDescent="0.25">
      <c r="A13" s="18" t="s">
        <v>289</v>
      </c>
      <c r="B13" s="20">
        <v>1989</v>
      </c>
      <c r="C13" s="18"/>
      <c r="D13" s="18" t="s">
        <v>290</v>
      </c>
      <c r="E13" s="18" t="s">
        <v>282</v>
      </c>
    </row>
    <row r="14" spans="1:6" s="25" customFormat="1" ht="12.75" customHeight="1" x14ac:dyDescent="0.25">
      <c r="A14" s="18" t="s">
        <v>291</v>
      </c>
      <c r="B14" s="20">
        <v>1990</v>
      </c>
      <c r="C14" s="18"/>
      <c r="D14" s="18" t="s">
        <v>292</v>
      </c>
      <c r="E14" s="18" t="s">
        <v>282</v>
      </c>
    </row>
    <row r="15" spans="1:6" s="25" customFormat="1" ht="12.75" customHeight="1" x14ac:dyDescent="0.25">
      <c r="A15" s="18" t="s">
        <v>293</v>
      </c>
      <c r="B15" s="20">
        <v>1891</v>
      </c>
      <c r="C15" s="18"/>
      <c r="D15" s="18" t="s">
        <v>294</v>
      </c>
      <c r="E15" s="18" t="s">
        <v>282</v>
      </c>
    </row>
    <row r="16" spans="1:6" s="25" customFormat="1" ht="12.75" customHeight="1" x14ac:dyDescent="0.25">
      <c r="A16" s="18" t="s">
        <v>295</v>
      </c>
      <c r="B16" s="20">
        <v>1890</v>
      </c>
      <c r="C16" s="18"/>
      <c r="D16" s="18" t="s">
        <v>296</v>
      </c>
      <c r="E16" s="18" t="s">
        <v>282</v>
      </c>
    </row>
    <row r="17" spans="1:5" s="25" customFormat="1" ht="12.75" customHeight="1" x14ac:dyDescent="0.25">
      <c r="A17" s="18" t="s">
        <v>297</v>
      </c>
      <c r="B17" s="20">
        <v>1893</v>
      </c>
      <c r="C17" s="18"/>
      <c r="D17" s="18" t="s">
        <v>298</v>
      </c>
      <c r="E17" s="18" t="s">
        <v>282</v>
      </c>
    </row>
    <row r="18" spans="1:5" s="25" customFormat="1" ht="12.75" customHeight="1" x14ac:dyDescent="0.25">
      <c r="A18" s="18" t="s">
        <v>299</v>
      </c>
      <c r="B18" s="20">
        <v>1971</v>
      </c>
      <c r="C18" s="18"/>
      <c r="D18" s="18" t="s">
        <v>300</v>
      </c>
      <c r="E18" s="18" t="s">
        <v>282</v>
      </c>
    </row>
    <row r="19" spans="1:5" s="25" customFormat="1" ht="12.75" customHeight="1" x14ac:dyDescent="0.25">
      <c r="A19" s="18" t="s">
        <v>301</v>
      </c>
      <c r="B19" s="20">
        <v>1973</v>
      </c>
      <c r="C19" s="18"/>
      <c r="D19" s="18" t="s">
        <v>298</v>
      </c>
      <c r="E19" s="18" t="s">
        <v>282</v>
      </c>
    </row>
    <row r="20" spans="1:5" s="25" customFormat="1" ht="12.75" customHeight="1" x14ac:dyDescent="0.25">
      <c r="A20" s="18"/>
      <c r="B20" s="20"/>
      <c r="C20" s="18"/>
      <c r="D20" s="18"/>
      <c r="E20" s="18"/>
    </row>
    <row r="21" spans="1:5" s="25" customFormat="1" ht="12.75" customHeight="1" x14ac:dyDescent="0.25">
      <c r="A21" s="72" t="s">
        <v>302</v>
      </c>
      <c r="B21" s="20"/>
      <c r="C21" s="18"/>
      <c r="D21" s="18"/>
      <c r="E21" s="18"/>
    </row>
    <row r="22" spans="1:5" s="25" customFormat="1" ht="12.75" customHeight="1" x14ac:dyDescent="0.25">
      <c r="A22" s="18" t="s">
        <v>303</v>
      </c>
      <c r="B22" s="20">
        <v>1980</v>
      </c>
      <c r="C22" s="18"/>
      <c r="D22" s="18" t="s">
        <v>281</v>
      </c>
      <c r="E22" s="18" t="s">
        <v>282</v>
      </c>
    </row>
    <row r="23" spans="1:5" s="25" customFormat="1" ht="12.75" customHeight="1" x14ac:dyDescent="0.25">
      <c r="A23" s="18" t="s">
        <v>304</v>
      </c>
      <c r="B23" s="20">
        <v>1978</v>
      </c>
      <c r="C23" s="18"/>
      <c r="D23" s="18" t="s">
        <v>305</v>
      </c>
      <c r="E23" s="18" t="s">
        <v>282</v>
      </c>
    </row>
    <row r="24" spans="1:5" s="25" customFormat="1" ht="12.75" customHeight="1" x14ac:dyDescent="0.25">
      <c r="A24" s="18" t="s">
        <v>306</v>
      </c>
      <c r="B24" s="20">
        <v>1973</v>
      </c>
      <c r="C24" s="18"/>
      <c r="D24" s="18" t="s">
        <v>281</v>
      </c>
      <c r="E24" s="18" t="s">
        <v>282</v>
      </c>
    </row>
    <row r="25" spans="1:5" s="25" customFormat="1" ht="12.75" customHeight="1" x14ac:dyDescent="0.25">
      <c r="A25" s="18" t="s">
        <v>307</v>
      </c>
      <c r="B25" s="20">
        <v>1915</v>
      </c>
      <c r="C25" s="18"/>
      <c r="D25" s="18" t="s">
        <v>281</v>
      </c>
      <c r="E25" s="18" t="s">
        <v>282</v>
      </c>
    </row>
    <row r="26" spans="1:5" s="25" customFormat="1" ht="12.75" customHeight="1" x14ac:dyDescent="0.25">
      <c r="A26" s="18" t="s">
        <v>308</v>
      </c>
      <c r="B26" s="20">
        <v>1969</v>
      </c>
      <c r="C26" s="18"/>
      <c r="D26" s="18" t="s">
        <v>284</v>
      </c>
      <c r="E26" s="18" t="s">
        <v>309</v>
      </c>
    </row>
    <row r="27" spans="1:5" s="25" customFormat="1" ht="12.75" customHeight="1" x14ac:dyDescent="0.25">
      <c r="A27" s="18" t="s">
        <v>310</v>
      </c>
      <c r="B27" s="20">
        <v>1887</v>
      </c>
      <c r="C27" s="18"/>
      <c r="D27" s="18" t="s">
        <v>311</v>
      </c>
      <c r="E27" s="18" t="s">
        <v>312</v>
      </c>
    </row>
    <row r="28" spans="1:5" s="25" customFormat="1" ht="12.75" customHeight="1" x14ac:dyDescent="0.25">
      <c r="A28" s="18" t="s">
        <v>313</v>
      </c>
      <c r="B28" s="20">
        <v>1982</v>
      </c>
      <c r="C28" s="18"/>
      <c r="D28" s="18" t="s">
        <v>314</v>
      </c>
      <c r="E28" s="18" t="s">
        <v>282</v>
      </c>
    </row>
    <row r="29" spans="1:5" s="25" customFormat="1" ht="12.75" customHeight="1" x14ac:dyDescent="0.25">
      <c r="A29" s="18" t="s">
        <v>315</v>
      </c>
      <c r="B29" s="20">
        <v>1934</v>
      </c>
      <c r="C29" s="18"/>
      <c r="D29" s="18" t="s">
        <v>316</v>
      </c>
      <c r="E29" s="18" t="s">
        <v>317</v>
      </c>
    </row>
    <row r="30" spans="1:5" s="25" customFormat="1" ht="12.75" customHeight="1" x14ac:dyDescent="0.25">
      <c r="A30" s="18" t="s">
        <v>318</v>
      </c>
      <c r="B30" s="20">
        <v>1890</v>
      </c>
      <c r="C30" s="18"/>
      <c r="D30" s="18" t="s">
        <v>284</v>
      </c>
      <c r="E30" s="18" t="s">
        <v>319</v>
      </c>
    </row>
    <row r="31" spans="1:5" s="25" customFormat="1" ht="12.75" customHeight="1" x14ac:dyDescent="0.25">
      <c r="A31" s="18" t="s">
        <v>320</v>
      </c>
      <c r="B31" s="20">
        <v>2005</v>
      </c>
      <c r="C31" s="18"/>
      <c r="D31" s="18" t="s">
        <v>321</v>
      </c>
      <c r="E31" s="18" t="s">
        <v>282</v>
      </c>
    </row>
    <row r="32" spans="1:5" s="25" customFormat="1" ht="12.75" customHeight="1" x14ac:dyDescent="0.25">
      <c r="A32" s="18" t="s">
        <v>322</v>
      </c>
      <c r="B32" s="20">
        <v>2002</v>
      </c>
      <c r="C32" s="18"/>
      <c r="D32" s="18" t="s">
        <v>281</v>
      </c>
      <c r="E32" s="18" t="s">
        <v>282</v>
      </c>
    </row>
    <row r="33" spans="1:5" s="25" customFormat="1" ht="12.75" customHeight="1" x14ac:dyDescent="0.25">
      <c r="A33" s="18" t="s">
        <v>323</v>
      </c>
      <c r="B33" s="20">
        <v>1895</v>
      </c>
      <c r="C33" s="18"/>
      <c r="D33" s="18" t="s">
        <v>324</v>
      </c>
      <c r="E33" s="18" t="s">
        <v>312</v>
      </c>
    </row>
    <row r="34" spans="1:5" s="25" customFormat="1" ht="12.75" customHeight="1" x14ac:dyDescent="0.25">
      <c r="A34" s="18" t="s">
        <v>325</v>
      </c>
      <c r="B34" s="20">
        <v>1891</v>
      </c>
      <c r="C34" s="18"/>
      <c r="D34" s="18" t="s">
        <v>281</v>
      </c>
      <c r="E34" s="18" t="s">
        <v>326</v>
      </c>
    </row>
    <row r="35" spans="1:5" s="25" customFormat="1" ht="12.75" customHeight="1" x14ac:dyDescent="0.25">
      <c r="A35" s="18" t="s">
        <v>327</v>
      </c>
      <c r="B35" s="20">
        <v>1891</v>
      </c>
      <c r="C35" s="18"/>
      <c r="D35" s="18" t="s">
        <v>281</v>
      </c>
      <c r="E35" s="18" t="s">
        <v>312</v>
      </c>
    </row>
    <row r="36" spans="1:5" s="25" customFormat="1" ht="12.75" customHeight="1" x14ac:dyDescent="0.25">
      <c r="A36" s="18" t="s">
        <v>328</v>
      </c>
      <c r="B36" s="20">
        <v>1997</v>
      </c>
      <c r="C36" s="18"/>
      <c r="D36" s="18" t="s">
        <v>281</v>
      </c>
      <c r="E36" s="18" t="s">
        <v>282</v>
      </c>
    </row>
    <row r="37" spans="1:5" s="25" customFormat="1" ht="12.75" customHeight="1" x14ac:dyDescent="0.25">
      <c r="A37" s="18" t="s">
        <v>329</v>
      </c>
      <c r="B37" s="20">
        <v>1888</v>
      </c>
      <c r="C37" s="18"/>
      <c r="D37" s="18" t="s">
        <v>284</v>
      </c>
      <c r="E37" s="18" t="s">
        <v>282</v>
      </c>
    </row>
    <row r="38" spans="1:5" s="25" customFormat="1" ht="12.75" customHeight="1" x14ac:dyDescent="0.25">
      <c r="A38" s="18" t="s">
        <v>330</v>
      </c>
      <c r="B38" s="20">
        <v>1892</v>
      </c>
      <c r="C38" s="18"/>
      <c r="D38" s="18" t="s">
        <v>331</v>
      </c>
      <c r="E38" s="18" t="s">
        <v>332</v>
      </c>
    </row>
    <row r="39" spans="1:5" s="25" customFormat="1" ht="12.75" customHeight="1" x14ac:dyDescent="0.25">
      <c r="A39" s="18" t="s">
        <v>333</v>
      </c>
      <c r="B39" s="20">
        <v>1859</v>
      </c>
      <c r="C39" s="18"/>
      <c r="D39" s="18" t="s">
        <v>334</v>
      </c>
      <c r="E39" s="18" t="s">
        <v>282</v>
      </c>
    </row>
    <row r="40" spans="1:5" s="25" customFormat="1" ht="12.75" customHeight="1" x14ac:dyDescent="0.25">
      <c r="A40" s="18" t="s">
        <v>335</v>
      </c>
      <c r="B40" s="20">
        <v>1890</v>
      </c>
      <c r="C40" s="18"/>
      <c r="D40" s="18" t="s">
        <v>311</v>
      </c>
      <c r="E40" s="18" t="s">
        <v>336</v>
      </c>
    </row>
    <row r="41" spans="1:5" s="25" customFormat="1" ht="12.75" customHeight="1" x14ac:dyDescent="0.25">
      <c r="A41" s="18"/>
      <c r="B41" s="20"/>
      <c r="C41" s="18"/>
      <c r="D41" s="18"/>
      <c r="E41" s="18"/>
    </row>
    <row r="42" spans="1:5" s="25" customFormat="1" ht="12.75" customHeight="1" x14ac:dyDescent="0.25">
      <c r="A42" s="72" t="s">
        <v>337</v>
      </c>
      <c r="B42" s="20"/>
      <c r="C42" s="18"/>
      <c r="D42" s="18"/>
      <c r="E42" s="18"/>
    </row>
    <row r="43" spans="1:5" s="25" customFormat="1" ht="12.75" customHeight="1" x14ac:dyDescent="0.25">
      <c r="A43" s="18" t="s">
        <v>338</v>
      </c>
      <c r="B43" s="20">
        <v>1999</v>
      </c>
      <c r="C43" s="18"/>
      <c r="D43" s="18" t="s">
        <v>281</v>
      </c>
      <c r="E43" s="18" t="s">
        <v>282</v>
      </c>
    </row>
    <row r="44" spans="1:5" s="25" customFormat="1" ht="12.75" customHeight="1" x14ac:dyDescent="0.25">
      <c r="A44" s="18" t="s">
        <v>339</v>
      </c>
      <c r="B44" s="20">
        <v>1982</v>
      </c>
      <c r="C44" s="18"/>
      <c r="D44" s="18" t="s">
        <v>281</v>
      </c>
      <c r="E44" s="18" t="s">
        <v>282</v>
      </c>
    </row>
    <row r="45" spans="1:5" s="25" customFormat="1" ht="12.75" customHeight="1" x14ac:dyDescent="0.25">
      <c r="A45" s="18" t="s">
        <v>340</v>
      </c>
      <c r="B45" s="20">
        <v>1985</v>
      </c>
      <c r="C45" s="18"/>
      <c r="D45" s="18" t="s">
        <v>341</v>
      </c>
      <c r="E45" s="18" t="s">
        <v>282</v>
      </c>
    </row>
    <row r="46" spans="1:5" s="25" customFormat="1" ht="12.75" customHeight="1" x14ac:dyDescent="0.25">
      <c r="A46" s="18" t="s">
        <v>342</v>
      </c>
      <c r="B46" s="20">
        <v>1996</v>
      </c>
      <c r="C46" s="18"/>
      <c r="D46" s="18" t="s">
        <v>343</v>
      </c>
      <c r="E46" s="18" t="s">
        <v>282</v>
      </c>
    </row>
    <row r="47" spans="1:5" s="25" customFormat="1" ht="12.75" customHeight="1" x14ac:dyDescent="0.25">
      <c r="A47" s="18" t="s">
        <v>344</v>
      </c>
      <c r="B47" s="20">
        <v>1982</v>
      </c>
      <c r="C47" s="18"/>
      <c r="D47" s="18" t="s">
        <v>345</v>
      </c>
      <c r="E47" s="18" t="s">
        <v>282</v>
      </c>
    </row>
    <row r="48" spans="1:5" s="25" customFormat="1" ht="12.75" customHeight="1" x14ac:dyDescent="0.25">
      <c r="A48" s="18" t="s">
        <v>346</v>
      </c>
      <c r="B48" s="20" t="s">
        <v>347</v>
      </c>
      <c r="C48" s="18"/>
      <c r="D48" s="18" t="s">
        <v>348</v>
      </c>
      <c r="E48" s="18" t="s">
        <v>282</v>
      </c>
    </row>
    <row r="49" spans="1:5" s="25" customFormat="1" ht="12.75" customHeight="1" x14ac:dyDescent="0.25">
      <c r="A49" s="18" t="s">
        <v>349</v>
      </c>
      <c r="B49" s="20">
        <v>1994</v>
      </c>
      <c r="C49" s="18"/>
      <c r="D49" s="18" t="s">
        <v>281</v>
      </c>
      <c r="E49" s="18" t="s">
        <v>282</v>
      </c>
    </row>
    <row r="50" spans="1:5" s="25" customFormat="1" ht="12.75" customHeight="1" x14ac:dyDescent="0.25">
      <c r="A50" s="18" t="s">
        <v>350</v>
      </c>
      <c r="B50" s="20">
        <v>1996</v>
      </c>
      <c r="C50" s="18"/>
      <c r="D50" s="18" t="s">
        <v>281</v>
      </c>
      <c r="E50" s="18" t="s">
        <v>282</v>
      </c>
    </row>
    <row r="51" spans="1:5" s="25" customFormat="1" ht="12.75" customHeight="1" x14ac:dyDescent="0.25">
      <c r="A51" s="18" t="s">
        <v>351</v>
      </c>
      <c r="B51" s="20">
        <v>1996</v>
      </c>
      <c r="C51" s="18"/>
      <c r="D51" s="18" t="s">
        <v>281</v>
      </c>
      <c r="E51" s="18" t="s">
        <v>282</v>
      </c>
    </row>
    <row r="52" spans="1:5" s="25" customFormat="1" ht="12.75" customHeight="1" x14ac:dyDescent="0.25">
      <c r="A52" s="18"/>
      <c r="B52" s="20"/>
      <c r="C52" s="18"/>
      <c r="D52" s="18"/>
      <c r="E52" s="18"/>
    </row>
    <row r="53" spans="1:5" s="25" customFormat="1" ht="14.25" customHeight="1" x14ac:dyDescent="0.25">
      <c r="A53" s="282" t="s">
        <v>352</v>
      </c>
      <c r="B53" s="282"/>
      <c r="C53" s="282"/>
      <c r="D53" s="282"/>
      <c r="E53" s="282"/>
    </row>
    <row r="54" spans="1:5" s="25" customFormat="1" ht="12.75" customHeight="1" x14ac:dyDescent="0.25">
      <c r="A54" s="150"/>
      <c r="B54" s="18"/>
      <c r="C54" s="18"/>
      <c r="D54" s="18"/>
      <c r="E54" s="18"/>
    </row>
    <row r="55" spans="1:5" s="25" customFormat="1" ht="14.25" customHeight="1" x14ac:dyDescent="0.25">
      <c r="A55" s="18" t="s">
        <v>353</v>
      </c>
      <c r="B55" s="18"/>
      <c r="C55" s="18"/>
      <c r="D55" s="18"/>
      <c r="E55" s="18"/>
    </row>
    <row r="56" spans="1:5" x14ac:dyDescent="0.25">
      <c r="A56" s="151"/>
      <c r="B56" s="151"/>
      <c r="C56" s="151"/>
      <c r="D56" s="151"/>
      <c r="E56" s="151"/>
    </row>
  </sheetData>
  <mergeCells count="4">
    <mergeCell ref="A1:E1"/>
    <mergeCell ref="A2:E2"/>
    <mergeCell ref="A3:E3"/>
    <mergeCell ref="A53:E53"/>
  </mergeCells>
  <printOptions horizontalCentered="1"/>
  <pageMargins left="0.5" right="0.5" top="0.5" bottom="0.5" header="0.3" footer="0.3"/>
  <pageSetup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L25"/>
  <sheetViews>
    <sheetView showGridLines="0" zoomScaleNormal="100" workbookViewId="0">
      <selection sqref="A1:J1"/>
    </sheetView>
  </sheetViews>
  <sheetFormatPr defaultColWidth="9.28515625" defaultRowHeight="13.2" x14ac:dyDescent="0.25"/>
  <cols>
    <col min="1" max="1" width="32.42578125" style="16" customWidth="1"/>
    <col min="2" max="10" width="14.28515625" style="16" customWidth="1"/>
    <col min="11" max="11" width="2.85546875" style="16" customWidth="1"/>
    <col min="12" max="12" width="13.28515625" style="16" customWidth="1"/>
    <col min="13" max="16384" width="9.28515625" style="16"/>
  </cols>
  <sheetData>
    <row r="1" spans="1:12" ht="12.75" customHeight="1" x14ac:dyDescent="0.25">
      <c r="A1" s="270" t="s">
        <v>354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2" ht="12.75" customHeight="1" x14ac:dyDescent="0.25">
      <c r="A2" s="270" t="s">
        <v>355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2" ht="12.75" customHeight="1" x14ac:dyDescent="0.25">
      <c r="A3" s="270" t="s">
        <v>356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2" ht="12.75" customHeight="1" x14ac:dyDescent="0.25">
      <c r="A4" s="271" t="s">
        <v>273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2" ht="12.75" customHeight="1" x14ac:dyDescent="0.25">
      <c r="A5" s="18"/>
      <c r="B5" s="18"/>
      <c r="C5" s="18"/>
      <c r="D5" s="18"/>
      <c r="E5" s="18"/>
      <c r="F5" s="18"/>
      <c r="G5" s="18"/>
      <c r="H5" s="18"/>
      <c r="I5" s="25"/>
      <c r="J5" s="25"/>
    </row>
    <row r="6" spans="1:12" ht="12.75" customHeight="1" x14ac:dyDescent="0.25">
      <c r="A6" s="272" t="s">
        <v>64</v>
      </c>
      <c r="B6" s="272"/>
      <c r="C6" s="272"/>
      <c r="D6" s="272"/>
      <c r="E6" s="272"/>
      <c r="F6" s="272"/>
      <c r="G6" s="272"/>
      <c r="H6" s="272"/>
      <c r="I6" s="272"/>
      <c r="J6" s="272"/>
    </row>
    <row r="7" spans="1:12" ht="12.75" customHeight="1" x14ac:dyDescent="0.25">
      <c r="A7" s="20"/>
      <c r="B7" s="20"/>
      <c r="C7" s="20"/>
      <c r="D7" s="18"/>
      <c r="E7" s="18"/>
      <c r="F7" s="18"/>
      <c r="G7" s="18"/>
      <c r="H7" s="18"/>
      <c r="I7" s="25"/>
      <c r="J7" s="25"/>
    </row>
    <row r="8" spans="1:12" s="25" customFormat="1" ht="12.75" customHeight="1" x14ac:dyDescent="0.25">
      <c r="A8" s="22" t="s">
        <v>357</v>
      </c>
      <c r="B8" s="23">
        <v>2011</v>
      </c>
      <c r="C8" s="152">
        <v>2012</v>
      </c>
      <c r="D8" s="152">
        <v>2013</v>
      </c>
      <c r="E8" s="152">
        <v>2014</v>
      </c>
      <c r="F8" s="152">
        <v>2015</v>
      </c>
      <c r="G8" s="152">
        <v>2016</v>
      </c>
      <c r="H8" s="152">
        <v>2017</v>
      </c>
      <c r="I8" s="153">
        <v>2018</v>
      </c>
      <c r="J8" s="153">
        <v>2019</v>
      </c>
    </row>
    <row r="9" spans="1:12" ht="12.75" customHeight="1" x14ac:dyDescent="0.25">
      <c r="A9" s="19"/>
      <c r="B9" s="18"/>
      <c r="C9" s="154"/>
      <c r="D9" s="154"/>
      <c r="E9" s="154"/>
      <c r="F9" s="154"/>
      <c r="G9" s="154"/>
      <c r="H9" s="154"/>
      <c r="I9" s="155"/>
      <c r="J9" s="155"/>
    </row>
    <row r="10" spans="1:12" ht="12.75" customHeight="1" x14ac:dyDescent="0.25">
      <c r="A10" s="18" t="s">
        <v>358</v>
      </c>
      <c r="B10" s="29">
        <v>1109486</v>
      </c>
      <c r="C10" s="156">
        <v>1122177</v>
      </c>
      <c r="D10" s="156">
        <v>1228055</v>
      </c>
      <c r="E10" s="156">
        <v>1334443</v>
      </c>
      <c r="F10" s="156">
        <v>1417269</v>
      </c>
      <c r="G10" s="157">
        <v>1518941</v>
      </c>
      <c r="H10" s="157">
        <v>1671413</v>
      </c>
      <c r="I10" s="157">
        <f>1677379-1</f>
        <v>1677378</v>
      </c>
      <c r="J10" s="157">
        <v>1716143</v>
      </c>
      <c r="L10" s="157"/>
    </row>
    <row r="11" spans="1:12" ht="12.75" customHeight="1" x14ac:dyDescent="0.25">
      <c r="A11" s="18" t="s">
        <v>359</v>
      </c>
      <c r="B11" s="29">
        <v>54813</v>
      </c>
      <c r="C11" s="156">
        <v>53612</v>
      </c>
      <c r="D11" s="156">
        <v>56321</v>
      </c>
      <c r="E11" s="156">
        <v>59465</v>
      </c>
      <c r="F11" s="156">
        <v>63298</v>
      </c>
      <c r="G11" s="157">
        <v>67977</v>
      </c>
      <c r="H11" s="157">
        <v>63487</v>
      </c>
      <c r="I11" s="157">
        <f>70160-1</f>
        <v>70159</v>
      </c>
      <c r="J11" s="157">
        <v>68581</v>
      </c>
      <c r="L11" s="157"/>
    </row>
    <row r="12" spans="1:12" ht="12.75" customHeight="1" x14ac:dyDescent="0.25">
      <c r="A12" s="18" t="s">
        <v>360</v>
      </c>
      <c r="B12" s="29">
        <v>49727</v>
      </c>
      <c r="C12" s="156">
        <v>49049</v>
      </c>
      <c r="D12" s="156">
        <v>51432</v>
      </c>
      <c r="E12" s="156">
        <v>55044</v>
      </c>
      <c r="F12" s="156">
        <v>57058</v>
      </c>
      <c r="G12" s="157">
        <v>61547</v>
      </c>
      <c r="H12" s="157">
        <v>59510</v>
      </c>
      <c r="I12" s="157">
        <f>66278</f>
        <v>66278</v>
      </c>
      <c r="J12" s="157">
        <v>73321</v>
      </c>
      <c r="L12" s="157"/>
    </row>
    <row r="13" spans="1:12" ht="12.75" customHeight="1" x14ac:dyDescent="0.25">
      <c r="A13" s="18" t="s">
        <v>361</v>
      </c>
      <c r="B13" s="29">
        <v>163797</v>
      </c>
      <c r="C13" s="156">
        <v>176088</v>
      </c>
      <c r="D13" s="156">
        <v>184389</v>
      </c>
      <c r="E13" s="156">
        <v>203620</v>
      </c>
      <c r="F13" s="156">
        <v>236579</v>
      </c>
      <c r="G13" s="157">
        <v>251851</v>
      </c>
      <c r="H13" s="157">
        <v>258760</v>
      </c>
      <c r="I13" s="157">
        <f>260605-1</f>
        <v>260604</v>
      </c>
      <c r="J13" s="157">
        <v>263454</v>
      </c>
      <c r="L13" s="157"/>
    </row>
    <row r="14" spans="1:12" ht="12.75" customHeight="1" x14ac:dyDescent="0.25">
      <c r="A14" s="18" t="s">
        <v>362</v>
      </c>
      <c r="B14" s="29">
        <v>72129</v>
      </c>
      <c r="C14" s="156">
        <v>73948</v>
      </c>
      <c r="D14" s="156">
        <v>76189</v>
      </c>
      <c r="E14" s="156">
        <v>99243</v>
      </c>
      <c r="F14" s="156">
        <v>86201</v>
      </c>
      <c r="G14" s="157">
        <v>83033</v>
      </c>
      <c r="H14" s="157">
        <v>87418</v>
      </c>
      <c r="I14" s="157">
        <f>84385</f>
        <v>84385</v>
      </c>
      <c r="J14" s="157">
        <v>89088</v>
      </c>
      <c r="L14" s="157"/>
    </row>
    <row r="15" spans="1:12" ht="12.75" customHeight="1" x14ac:dyDescent="0.25">
      <c r="A15" s="18" t="s">
        <v>363</v>
      </c>
      <c r="B15" s="29">
        <v>102610</v>
      </c>
      <c r="C15" s="156">
        <v>106195</v>
      </c>
      <c r="D15" s="156">
        <v>111462</v>
      </c>
      <c r="E15" s="156">
        <v>90791</v>
      </c>
      <c r="F15" s="156">
        <v>118029</v>
      </c>
      <c r="G15" s="157">
        <v>138816</v>
      </c>
      <c r="H15" s="157">
        <v>140407</v>
      </c>
      <c r="I15" s="157">
        <f>144816-1</f>
        <v>144815</v>
      </c>
      <c r="J15" s="157">
        <v>151282</v>
      </c>
      <c r="L15" s="157"/>
    </row>
    <row r="16" spans="1:12" ht="12.75" customHeight="1" x14ac:dyDescent="0.25">
      <c r="A16" s="18" t="s">
        <v>364</v>
      </c>
      <c r="B16" s="29">
        <v>802916</v>
      </c>
      <c r="C16" s="156">
        <v>826528</v>
      </c>
      <c r="D16" s="156">
        <v>866173</v>
      </c>
      <c r="E16" s="156">
        <v>879813</v>
      </c>
      <c r="F16" s="156">
        <v>1049377</v>
      </c>
      <c r="G16" s="157">
        <v>1093562</v>
      </c>
      <c r="H16" s="157">
        <v>1189992</v>
      </c>
      <c r="I16" s="157">
        <f>1304850</f>
        <v>1304850</v>
      </c>
      <c r="J16" s="157">
        <v>1456184</v>
      </c>
      <c r="L16" s="157"/>
    </row>
    <row r="17" spans="1:12" ht="12.75" customHeight="1" x14ac:dyDescent="0.25">
      <c r="A17" s="18" t="s">
        <v>365</v>
      </c>
      <c r="B17" s="29">
        <v>238152</v>
      </c>
      <c r="C17" s="156">
        <v>238528</v>
      </c>
      <c r="D17" s="156">
        <v>234830</v>
      </c>
      <c r="E17" s="156">
        <v>283319</v>
      </c>
      <c r="F17" s="156">
        <v>281522</v>
      </c>
      <c r="G17" s="157">
        <v>361165</v>
      </c>
      <c r="H17" s="157">
        <v>359393</v>
      </c>
      <c r="I17" s="157">
        <f>367416-1</f>
        <v>367415</v>
      </c>
      <c r="J17" s="157">
        <v>392717</v>
      </c>
      <c r="L17" s="157"/>
    </row>
    <row r="18" spans="1:12" ht="12.75" customHeight="1" x14ac:dyDescent="0.25">
      <c r="A18" s="18" t="s">
        <v>366</v>
      </c>
      <c r="B18" s="29">
        <v>200322</v>
      </c>
      <c r="C18" s="156">
        <v>211071</v>
      </c>
      <c r="D18" s="156">
        <v>219715</v>
      </c>
      <c r="E18" s="156">
        <v>232030</v>
      </c>
      <c r="F18" s="156">
        <v>259974</v>
      </c>
      <c r="G18" s="157">
        <v>272600</v>
      </c>
      <c r="H18" s="157">
        <v>274545</v>
      </c>
      <c r="I18" s="157">
        <f>280237-1</f>
        <v>280236</v>
      </c>
      <c r="J18" s="157">
        <v>300743</v>
      </c>
      <c r="L18" s="157"/>
    </row>
    <row r="19" spans="1:12" ht="12.75" customHeight="1" x14ac:dyDescent="0.25">
      <c r="A19" s="18" t="s">
        <v>367</v>
      </c>
      <c r="B19" s="29">
        <v>1498328</v>
      </c>
      <c r="C19" s="156">
        <v>1531381</v>
      </c>
      <c r="D19" s="156">
        <v>1553165</v>
      </c>
      <c r="E19" s="156">
        <v>1506093</v>
      </c>
      <c r="F19" s="156">
        <v>1531254</v>
      </c>
      <c r="G19" s="157">
        <v>1586731</v>
      </c>
      <c r="H19" s="157">
        <v>1677792</v>
      </c>
      <c r="I19" s="157">
        <f>1727522-1</f>
        <v>1727521</v>
      </c>
      <c r="J19" s="157">
        <v>1810551</v>
      </c>
      <c r="L19" s="157"/>
    </row>
    <row r="20" spans="1:12" ht="12.75" customHeight="1" x14ac:dyDescent="0.25">
      <c r="A20" s="18" t="s">
        <v>87</v>
      </c>
      <c r="B20" s="29">
        <v>1632</v>
      </c>
      <c r="C20" s="156">
        <v>61</v>
      </c>
      <c r="D20" s="158" t="s">
        <v>368</v>
      </c>
      <c r="E20" s="158" t="s">
        <v>368</v>
      </c>
      <c r="F20" s="158" t="s">
        <v>368</v>
      </c>
      <c r="G20" s="159" t="s">
        <v>368</v>
      </c>
      <c r="H20" s="159" t="s">
        <v>368</v>
      </c>
      <c r="I20" s="159" t="s">
        <v>368</v>
      </c>
      <c r="J20" s="159" t="s">
        <v>368</v>
      </c>
      <c r="L20" s="159"/>
    </row>
    <row r="21" spans="1:12" ht="12.75" customHeight="1" x14ac:dyDescent="0.25">
      <c r="A21" s="18" t="s">
        <v>369</v>
      </c>
      <c r="B21" s="29">
        <v>4293912</v>
      </c>
      <c r="C21" s="156">
        <v>4388638</v>
      </c>
      <c r="D21" s="156">
        <v>4581731</v>
      </c>
      <c r="E21" s="156">
        <v>4743861</v>
      </c>
      <c r="F21" s="156">
        <v>5100561</v>
      </c>
      <c r="G21" s="157">
        <v>5436223</v>
      </c>
      <c r="H21" s="157">
        <v>5782717</v>
      </c>
      <c r="I21" s="157">
        <f>SUM(I10:I20)</f>
        <v>5983641</v>
      </c>
      <c r="J21" s="157">
        <f>SUM(J10:J20)</f>
        <v>6322064</v>
      </c>
      <c r="L21" s="73"/>
    </row>
    <row r="22" spans="1:12" ht="12.75" customHeight="1" x14ac:dyDescent="0.25">
      <c r="A22" s="160"/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2" x14ac:dyDescent="0.25">
      <c r="A23" s="16" t="s">
        <v>371</v>
      </c>
    </row>
    <row r="25" spans="1:12" ht="12.75" customHeight="1" x14ac:dyDescent="0.25">
      <c r="A25" s="18" t="s">
        <v>370</v>
      </c>
      <c r="B25" s="18"/>
      <c r="C25" s="18"/>
      <c r="D25" s="18"/>
      <c r="E25" s="162"/>
      <c r="F25" s="25"/>
      <c r="G25" s="25"/>
      <c r="H25" s="25"/>
      <c r="I25" s="25"/>
      <c r="J25" s="25"/>
    </row>
  </sheetData>
  <mergeCells count="5">
    <mergeCell ref="A1:J1"/>
    <mergeCell ref="A2:J2"/>
    <mergeCell ref="A3:J3"/>
    <mergeCell ref="A4:J4"/>
    <mergeCell ref="A6:J6"/>
  </mergeCells>
  <printOptions horizontalCentered="1"/>
  <pageMargins left="0.5" right="0.5" top="0.5" bottom="0.5" header="0.3" footer="0.3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61"/>
  <sheetViews>
    <sheetView zoomScaleNormal="100" workbookViewId="0">
      <selection sqref="A1:F1"/>
    </sheetView>
  </sheetViews>
  <sheetFormatPr defaultColWidth="11.7109375" defaultRowHeight="13.2" x14ac:dyDescent="0.25"/>
  <cols>
    <col min="1" max="1" width="56" style="163" bestFit="1" customWidth="1"/>
    <col min="2" max="2" width="14.28515625" style="163" customWidth="1"/>
    <col min="3" max="3" width="13" style="163" bestFit="1" customWidth="1"/>
    <col min="4" max="5" width="13.42578125" style="163" bestFit="1" customWidth="1"/>
    <col min="6" max="6" width="11.7109375" style="163"/>
    <col min="7" max="7" width="3.85546875" style="163" customWidth="1"/>
    <col min="8" max="16384" width="11.7109375" style="163"/>
  </cols>
  <sheetData>
    <row r="1" spans="1:6" ht="12.75" customHeight="1" x14ac:dyDescent="0.25">
      <c r="A1" s="283" t="s">
        <v>271</v>
      </c>
      <c r="B1" s="283"/>
      <c r="C1" s="283"/>
      <c r="D1" s="283"/>
      <c r="E1" s="283"/>
      <c r="F1" s="283"/>
    </row>
    <row r="2" spans="1:6" ht="12.75" customHeight="1" x14ac:dyDescent="0.25">
      <c r="A2" s="283" t="s">
        <v>372</v>
      </c>
      <c r="B2" s="283"/>
      <c r="C2" s="283"/>
      <c r="D2" s="283"/>
      <c r="E2" s="283"/>
      <c r="F2" s="283"/>
    </row>
    <row r="3" spans="1:6" ht="12.75" customHeight="1" x14ac:dyDescent="0.25">
      <c r="A3" s="284" t="s">
        <v>273</v>
      </c>
      <c r="B3" s="284"/>
      <c r="C3" s="284"/>
      <c r="D3" s="284"/>
      <c r="E3" s="284"/>
      <c r="F3" s="284"/>
    </row>
    <row r="4" spans="1:6" ht="12.75" customHeight="1" x14ac:dyDescent="0.25">
      <c r="A4" s="164"/>
      <c r="B4" s="165"/>
    </row>
    <row r="5" spans="1:6" ht="12.75" customHeight="1" x14ac:dyDescent="0.25">
      <c r="A5" s="166" t="s">
        <v>373</v>
      </c>
      <c r="B5" s="167">
        <v>2013</v>
      </c>
      <c r="C5" s="167">
        <v>2014</v>
      </c>
      <c r="D5" s="167">
        <v>2015</v>
      </c>
      <c r="E5" s="167">
        <v>2016</v>
      </c>
      <c r="F5" s="167">
        <v>2017</v>
      </c>
    </row>
    <row r="6" spans="1:6" ht="12.75" customHeight="1" x14ac:dyDescent="0.25">
      <c r="A6" s="168"/>
    </row>
    <row r="7" spans="1:6" ht="12.75" customHeight="1" x14ac:dyDescent="0.25">
      <c r="A7" s="169" t="s">
        <v>374</v>
      </c>
    </row>
    <row r="8" spans="1:6" ht="12.75" customHeight="1" x14ac:dyDescent="0.25">
      <c r="A8" s="163" t="s">
        <v>375</v>
      </c>
      <c r="B8" s="170">
        <v>52661</v>
      </c>
      <c r="C8" s="170">
        <v>54223</v>
      </c>
      <c r="D8" s="170">
        <v>55284</v>
      </c>
      <c r="E8" s="170">
        <v>56312</v>
      </c>
      <c r="F8" s="170">
        <v>57310</v>
      </c>
    </row>
    <row r="9" spans="1:6" ht="12.75" customHeight="1" x14ac:dyDescent="0.25">
      <c r="A9" s="163" t="s">
        <v>376</v>
      </c>
      <c r="B9" s="170">
        <v>27642</v>
      </c>
      <c r="C9" s="170">
        <v>28686</v>
      </c>
      <c r="D9" s="170">
        <v>29686</v>
      </c>
      <c r="E9" s="170">
        <v>30142</v>
      </c>
      <c r="F9" s="170">
        <v>30614</v>
      </c>
    </row>
    <row r="10" spans="1:6" ht="12.75" customHeight="1" x14ac:dyDescent="0.25">
      <c r="A10" s="163" t="s">
        <v>377</v>
      </c>
      <c r="B10" s="171">
        <v>14950</v>
      </c>
      <c r="C10" s="170">
        <v>15060</v>
      </c>
      <c r="D10" s="170">
        <v>15332</v>
      </c>
      <c r="E10" s="170">
        <v>15574</v>
      </c>
      <c r="F10" s="170">
        <v>15915</v>
      </c>
    </row>
    <row r="11" spans="1:6" ht="12.75" customHeight="1" x14ac:dyDescent="0.25">
      <c r="A11" s="163" t="s">
        <v>378</v>
      </c>
      <c r="B11" s="171">
        <v>11287</v>
      </c>
      <c r="C11" s="170">
        <v>11799</v>
      </c>
      <c r="D11" s="170">
        <v>11993</v>
      </c>
      <c r="E11" s="170">
        <v>11971</v>
      </c>
      <c r="F11" s="170">
        <v>12901</v>
      </c>
    </row>
    <row r="12" spans="1:6" ht="12.75" customHeight="1" x14ac:dyDescent="0.25">
      <c r="A12" s="163" t="s">
        <v>379</v>
      </c>
      <c r="B12" s="171">
        <v>12791</v>
      </c>
      <c r="C12" s="170">
        <v>13453</v>
      </c>
      <c r="D12" s="170">
        <v>12361</v>
      </c>
      <c r="E12" s="170">
        <v>12279</v>
      </c>
      <c r="F12" s="170">
        <v>12607</v>
      </c>
    </row>
    <row r="13" spans="1:6" ht="12.75" customHeight="1" x14ac:dyDescent="0.25">
      <c r="A13" s="163" t="s">
        <v>380</v>
      </c>
      <c r="B13" s="171">
        <v>4398</v>
      </c>
      <c r="C13" s="170">
        <v>4219</v>
      </c>
      <c r="D13" s="170">
        <v>4190</v>
      </c>
      <c r="E13" s="170">
        <v>4089</v>
      </c>
      <c r="F13" s="170">
        <v>3907</v>
      </c>
    </row>
    <row r="14" spans="1:6" ht="12.75" customHeight="1" x14ac:dyDescent="0.25">
      <c r="A14" s="165" t="s">
        <v>381</v>
      </c>
      <c r="B14" s="171">
        <v>681</v>
      </c>
      <c r="C14" s="170">
        <v>637</v>
      </c>
      <c r="D14" s="170">
        <v>641</v>
      </c>
      <c r="E14" s="170">
        <v>579</v>
      </c>
      <c r="F14" s="170">
        <v>544</v>
      </c>
    </row>
    <row r="15" spans="1:6" ht="12.75" customHeight="1" x14ac:dyDescent="0.25">
      <c r="B15" s="170"/>
      <c r="C15" s="170"/>
      <c r="D15" s="170"/>
      <c r="E15" s="170"/>
      <c r="F15" s="170"/>
    </row>
    <row r="16" spans="1:6" ht="12.75" customHeight="1" x14ac:dyDescent="0.25">
      <c r="A16" s="172" t="s">
        <v>382</v>
      </c>
      <c r="B16" s="170"/>
      <c r="C16" s="170"/>
      <c r="D16" s="170"/>
      <c r="E16" s="170"/>
      <c r="F16" s="170"/>
    </row>
    <row r="17" spans="1:6" ht="12.75" customHeight="1" x14ac:dyDescent="0.25">
      <c r="A17" s="164" t="s">
        <v>383</v>
      </c>
      <c r="B17" s="171">
        <v>884</v>
      </c>
      <c r="C17" s="170">
        <v>809</v>
      </c>
      <c r="D17" s="170">
        <v>656</v>
      </c>
      <c r="E17" s="170">
        <v>568</v>
      </c>
      <c r="F17" s="170">
        <v>614</v>
      </c>
    </row>
    <row r="18" spans="1:6" ht="12.75" customHeight="1" x14ac:dyDescent="0.25">
      <c r="A18" s="164" t="s">
        <v>384</v>
      </c>
      <c r="B18" s="171">
        <v>1115</v>
      </c>
      <c r="C18" s="170">
        <v>1202</v>
      </c>
      <c r="D18" s="170">
        <v>1264</v>
      </c>
      <c r="E18" s="170">
        <v>1247</v>
      </c>
      <c r="F18" s="170">
        <v>1195</v>
      </c>
    </row>
    <row r="19" spans="1:6" ht="12.75" customHeight="1" x14ac:dyDescent="0.25">
      <c r="A19" s="164" t="s">
        <v>385</v>
      </c>
      <c r="B19" s="171">
        <v>2368</v>
      </c>
      <c r="C19" s="170">
        <v>2545</v>
      </c>
      <c r="D19" s="170">
        <v>2347</v>
      </c>
      <c r="E19" s="170">
        <v>1874</v>
      </c>
      <c r="F19" s="170">
        <v>2199</v>
      </c>
    </row>
    <row r="20" spans="1:6" ht="12.75" customHeight="1" x14ac:dyDescent="0.25">
      <c r="A20" s="164" t="s">
        <v>386</v>
      </c>
      <c r="B20" s="171">
        <v>778</v>
      </c>
      <c r="C20" s="170">
        <v>767</v>
      </c>
      <c r="D20" s="170">
        <v>724</v>
      </c>
      <c r="E20" s="170">
        <v>674</v>
      </c>
      <c r="F20" s="170">
        <v>658</v>
      </c>
    </row>
    <row r="21" spans="1:6" ht="12.75" customHeight="1" x14ac:dyDescent="0.25">
      <c r="A21" s="173" t="s">
        <v>387</v>
      </c>
      <c r="B21" s="171">
        <v>318</v>
      </c>
      <c r="C21" s="170">
        <v>320</v>
      </c>
      <c r="D21" s="170">
        <v>370</v>
      </c>
      <c r="E21" s="170">
        <v>588</v>
      </c>
      <c r="F21" s="170">
        <v>288</v>
      </c>
    </row>
    <row r="22" spans="1:6" ht="12.75" customHeight="1" x14ac:dyDescent="0.25">
      <c r="A22" s="164" t="s">
        <v>388</v>
      </c>
      <c r="B22" s="171">
        <v>7605</v>
      </c>
      <c r="C22" s="170">
        <v>7352</v>
      </c>
      <c r="D22" s="170">
        <v>7491</v>
      </c>
      <c r="E22" s="170">
        <v>7567</v>
      </c>
      <c r="F22" s="170">
        <v>7506</v>
      </c>
    </row>
    <row r="23" spans="1:6" ht="12.75" customHeight="1" x14ac:dyDescent="0.25">
      <c r="A23" s="164" t="s">
        <v>389</v>
      </c>
      <c r="B23" s="171">
        <v>1128</v>
      </c>
      <c r="C23" s="170">
        <v>1241</v>
      </c>
      <c r="D23" s="170">
        <v>1219</v>
      </c>
      <c r="E23" s="170">
        <v>1124</v>
      </c>
      <c r="F23" s="170">
        <v>1044</v>
      </c>
    </row>
    <row r="24" spans="1:6" ht="12.75" customHeight="1" x14ac:dyDescent="0.25">
      <c r="A24" s="164" t="s">
        <v>390</v>
      </c>
      <c r="B24" s="171">
        <v>1733</v>
      </c>
      <c r="C24" s="170">
        <v>1862</v>
      </c>
      <c r="D24" s="170">
        <v>1236</v>
      </c>
      <c r="E24" s="170">
        <v>1226</v>
      </c>
      <c r="F24" s="170">
        <v>1250</v>
      </c>
    </row>
    <row r="25" spans="1:6" ht="12.75" customHeight="1" x14ac:dyDescent="0.25">
      <c r="A25" s="164" t="s">
        <v>391</v>
      </c>
      <c r="B25" s="171">
        <v>3462</v>
      </c>
      <c r="C25" s="170">
        <v>3242</v>
      </c>
      <c r="D25" s="170">
        <v>3170</v>
      </c>
      <c r="E25" s="170">
        <v>3070</v>
      </c>
      <c r="F25" s="170">
        <v>3122</v>
      </c>
    </row>
    <row r="26" spans="1:6" ht="12.75" customHeight="1" x14ac:dyDescent="0.25">
      <c r="A26" s="164" t="s">
        <v>392</v>
      </c>
      <c r="B26" s="171">
        <v>359</v>
      </c>
      <c r="C26" s="170">
        <v>431</v>
      </c>
      <c r="D26" s="170">
        <v>495</v>
      </c>
      <c r="E26" s="170">
        <v>568</v>
      </c>
      <c r="F26" s="170">
        <v>573</v>
      </c>
    </row>
    <row r="27" spans="1:6" ht="12.75" customHeight="1" x14ac:dyDescent="0.25">
      <c r="A27" s="164" t="s">
        <v>393</v>
      </c>
      <c r="B27" s="171">
        <v>143</v>
      </c>
      <c r="C27" s="170">
        <v>108</v>
      </c>
      <c r="D27" s="170">
        <v>87</v>
      </c>
      <c r="E27" s="170">
        <v>45</v>
      </c>
      <c r="F27" s="170">
        <v>30</v>
      </c>
    </row>
    <row r="28" spans="1:6" ht="12.75" customHeight="1" x14ac:dyDescent="0.25">
      <c r="A28" s="164" t="s">
        <v>394</v>
      </c>
      <c r="B28" s="171">
        <v>1787</v>
      </c>
      <c r="C28" s="170">
        <v>1801</v>
      </c>
      <c r="D28" s="170">
        <v>1719</v>
      </c>
      <c r="E28" s="170">
        <v>1586</v>
      </c>
      <c r="F28" s="170">
        <v>1565</v>
      </c>
    </row>
    <row r="29" spans="1:6" ht="12.75" customHeight="1" x14ac:dyDescent="0.25">
      <c r="A29" s="164" t="s">
        <v>395</v>
      </c>
      <c r="B29" s="171">
        <v>4270</v>
      </c>
      <c r="C29" s="170">
        <v>4217</v>
      </c>
      <c r="D29" s="170">
        <v>4204</v>
      </c>
      <c r="E29" s="170">
        <v>4061</v>
      </c>
      <c r="F29" s="170">
        <v>3783</v>
      </c>
    </row>
    <row r="30" spans="1:6" ht="12.75" customHeight="1" x14ac:dyDescent="0.25">
      <c r="A30" s="164" t="s">
        <v>396</v>
      </c>
      <c r="B30" s="171">
        <v>7422</v>
      </c>
      <c r="C30" s="170">
        <v>7273</v>
      </c>
      <c r="D30" s="170">
        <v>7405</v>
      </c>
      <c r="E30" s="170">
        <v>7487</v>
      </c>
      <c r="F30" s="170">
        <v>7278</v>
      </c>
    </row>
    <row r="31" spans="1:6" ht="12.75" customHeight="1" x14ac:dyDescent="0.25">
      <c r="A31" s="164" t="s">
        <v>397</v>
      </c>
      <c r="B31" s="171">
        <v>284</v>
      </c>
      <c r="C31" s="170">
        <v>297</v>
      </c>
      <c r="D31" s="170">
        <v>302</v>
      </c>
      <c r="E31" s="170">
        <v>300</v>
      </c>
      <c r="F31" s="170">
        <v>275</v>
      </c>
    </row>
    <row r="32" spans="1:6" ht="12.75" customHeight="1" x14ac:dyDescent="0.25">
      <c r="A32" s="164" t="s">
        <v>398</v>
      </c>
      <c r="B32" s="171">
        <v>194</v>
      </c>
      <c r="C32" s="170">
        <v>211</v>
      </c>
      <c r="D32" s="170">
        <v>211</v>
      </c>
      <c r="E32" s="174" t="s">
        <v>368</v>
      </c>
      <c r="F32" s="174" t="s">
        <v>368</v>
      </c>
    </row>
    <row r="33" spans="1:6" ht="12.75" customHeight="1" x14ac:dyDescent="0.25">
      <c r="A33" s="164" t="s">
        <v>399</v>
      </c>
      <c r="B33" s="171">
        <v>2812</v>
      </c>
      <c r="C33" s="170">
        <v>2826</v>
      </c>
      <c r="D33" s="170">
        <v>2774</v>
      </c>
      <c r="E33" s="170">
        <v>2791</v>
      </c>
      <c r="F33" s="170">
        <v>2701</v>
      </c>
    </row>
    <row r="34" spans="1:6" ht="12.75" customHeight="1" x14ac:dyDescent="0.25">
      <c r="A34" s="164" t="s">
        <v>400</v>
      </c>
      <c r="B34" s="171">
        <v>1917</v>
      </c>
      <c r="C34" s="170">
        <v>1887</v>
      </c>
      <c r="D34" s="170">
        <v>1840</v>
      </c>
      <c r="E34" s="170">
        <v>1894</v>
      </c>
      <c r="F34" s="170">
        <v>1825</v>
      </c>
    </row>
    <row r="35" spans="1:6" ht="12.75" customHeight="1" x14ac:dyDescent="0.25">
      <c r="A35" s="164" t="s">
        <v>401</v>
      </c>
      <c r="B35" s="171">
        <v>1541</v>
      </c>
      <c r="C35" s="170">
        <v>1498</v>
      </c>
      <c r="D35" s="170">
        <v>1470</v>
      </c>
      <c r="E35" s="170">
        <v>1493</v>
      </c>
      <c r="F35" s="170">
        <v>1510</v>
      </c>
    </row>
    <row r="36" spans="1:6" ht="12.75" customHeight="1" x14ac:dyDescent="0.25">
      <c r="A36" s="164" t="s">
        <v>402</v>
      </c>
      <c r="B36" s="171">
        <v>2569</v>
      </c>
      <c r="C36" s="170">
        <v>2654</v>
      </c>
      <c r="D36" s="170">
        <v>2650</v>
      </c>
      <c r="E36" s="170">
        <v>2634</v>
      </c>
      <c r="F36" s="170">
        <v>2627</v>
      </c>
    </row>
    <row r="37" spans="1:6" ht="12.75" customHeight="1" x14ac:dyDescent="0.25">
      <c r="B37" s="170"/>
      <c r="C37" s="170"/>
      <c r="D37" s="170"/>
      <c r="E37" s="170"/>
      <c r="F37" s="170"/>
    </row>
    <row r="38" spans="1:6" ht="12.75" customHeight="1" x14ac:dyDescent="0.25">
      <c r="A38" s="172" t="s">
        <v>403</v>
      </c>
      <c r="B38" s="170"/>
      <c r="C38" s="170"/>
      <c r="D38" s="170"/>
      <c r="E38" s="170"/>
      <c r="F38" s="170"/>
    </row>
    <row r="39" spans="1:6" ht="12.75" customHeight="1" x14ac:dyDescent="0.25">
      <c r="A39" s="163" t="s">
        <v>404</v>
      </c>
      <c r="B39" s="171">
        <v>365</v>
      </c>
      <c r="C39" s="170">
        <v>278</v>
      </c>
      <c r="D39" s="170">
        <v>152</v>
      </c>
      <c r="E39" s="170">
        <v>59</v>
      </c>
      <c r="F39" s="170">
        <v>22</v>
      </c>
    </row>
    <row r="40" spans="1:6" ht="12.75" customHeight="1" x14ac:dyDescent="0.25">
      <c r="A40" s="163" t="s">
        <v>405</v>
      </c>
      <c r="B40" s="171">
        <v>1573</v>
      </c>
      <c r="C40" s="170">
        <v>1378</v>
      </c>
      <c r="D40" s="170">
        <v>1190</v>
      </c>
      <c r="E40" s="170">
        <v>965</v>
      </c>
      <c r="F40" s="170">
        <v>857</v>
      </c>
    </row>
    <row r="41" spans="1:6" ht="12.75" customHeight="1" x14ac:dyDescent="0.25">
      <c r="A41" s="163" t="s">
        <v>406</v>
      </c>
      <c r="B41" s="171">
        <v>2191</v>
      </c>
      <c r="C41" s="170">
        <v>3267</v>
      </c>
      <c r="D41" s="170">
        <v>1945</v>
      </c>
      <c r="E41" s="170">
        <v>2676</v>
      </c>
      <c r="F41" s="170">
        <v>2664</v>
      </c>
    </row>
    <row r="42" spans="1:6" ht="12.75" customHeight="1" x14ac:dyDescent="0.25">
      <c r="A42" s="175" t="s">
        <v>407</v>
      </c>
      <c r="B42" s="171">
        <v>1000</v>
      </c>
      <c r="C42" s="170">
        <v>1018</v>
      </c>
      <c r="D42" s="170">
        <v>1076</v>
      </c>
      <c r="E42" s="170">
        <v>1062</v>
      </c>
      <c r="F42" s="170">
        <v>1102</v>
      </c>
    </row>
    <row r="43" spans="1:6" ht="12.75" customHeight="1" x14ac:dyDescent="0.25">
      <c r="A43" s="163" t="s">
        <v>408</v>
      </c>
      <c r="B43" s="171">
        <v>384</v>
      </c>
      <c r="C43" s="170">
        <v>299</v>
      </c>
      <c r="D43" s="170">
        <v>177</v>
      </c>
      <c r="E43" s="174" t="s">
        <v>368</v>
      </c>
      <c r="F43" s="174" t="s">
        <v>368</v>
      </c>
    </row>
    <row r="44" spans="1:6" ht="12.75" customHeight="1" x14ac:dyDescent="0.25">
      <c r="A44" s="163" t="s">
        <v>409</v>
      </c>
      <c r="B44" s="170">
        <v>1012</v>
      </c>
      <c r="C44" s="170">
        <v>988</v>
      </c>
      <c r="D44" s="170">
        <v>839</v>
      </c>
      <c r="E44" s="174" t="s">
        <v>368</v>
      </c>
      <c r="F44" s="174" t="s">
        <v>368</v>
      </c>
    </row>
    <row r="45" spans="1:6" ht="12.75" customHeight="1" x14ac:dyDescent="0.25">
      <c r="A45" s="163" t="s">
        <v>410</v>
      </c>
      <c r="B45" s="170">
        <v>94</v>
      </c>
      <c r="C45" s="170">
        <v>94</v>
      </c>
      <c r="D45" s="170">
        <v>100</v>
      </c>
      <c r="E45" s="170">
        <v>98</v>
      </c>
      <c r="F45" s="170">
        <v>85</v>
      </c>
    </row>
    <row r="46" spans="1:6" ht="12.75" customHeight="1" x14ac:dyDescent="0.25">
      <c r="A46" s="163" t="s">
        <v>411</v>
      </c>
      <c r="B46" s="170">
        <v>384</v>
      </c>
      <c r="C46" s="170">
        <v>299</v>
      </c>
      <c r="D46" s="170">
        <v>177</v>
      </c>
      <c r="E46" s="170">
        <v>86</v>
      </c>
      <c r="F46" s="170">
        <v>12</v>
      </c>
    </row>
    <row r="47" spans="1:6" ht="12.75" customHeight="1" x14ac:dyDescent="0.25">
      <c r="A47" s="163" t="s">
        <v>412</v>
      </c>
      <c r="B47" s="174" t="s">
        <v>368</v>
      </c>
      <c r="C47" s="174" t="s">
        <v>368</v>
      </c>
      <c r="D47" s="174" t="s">
        <v>368</v>
      </c>
      <c r="E47" s="170">
        <v>71</v>
      </c>
      <c r="F47" s="170">
        <v>113</v>
      </c>
    </row>
    <row r="48" spans="1:6" ht="12.75" customHeight="1" x14ac:dyDescent="0.25">
      <c r="A48" s="163" t="s">
        <v>413</v>
      </c>
      <c r="B48" s="170">
        <v>50</v>
      </c>
      <c r="C48" s="170">
        <v>42</v>
      </c>
      <c r="D48" s="170">
        <v>37</v>
      </c>
      <c r="E48" s="170">
        <v>22</v>
      </c>
      <c r="F48" s="170">
        <v>27</v>
      </c>
    </row>
    <row r="49" spans="1:6" ht="12.75" customHeight="1" x14ac:dyDescent="0.25">
      <c r="A49" s="163" t="s">
        <v>414</v>
      </c>
      <c r="B49" s="170">
        <v>642</v>
      </c>
      <c r="C49" s="170">
        <v>662</v>
      </c>
      <c r="D49" s="170">
        <v>387</v>
      </c>
      <c r="E49" s="170">
        <v>242</v>
      </c>
      <c r="F49" s="170">
        <v>162</v>
      </c>
    </row>
    <row r="50" spans="1:6" ht="12.75" customHeight="1" x14ac:dyDescent="0.25">
      <c r="A50" s="176"/>
      <c r="B50" s="165"/>
    </row>
    <row r="51" spans="1:6" ht="12.75" customHeight="1" x14ac:dyDescent="0.25">
      <c r="A51" s="165" t="s">
        <v>371</v>
      </c>
      <c r="B51" s="165"/>
    </row>
    <row r="52" spans="1:6" ht="12.75" customHeight="1" x14ac:dyDescent="0.25">
      <c r="A52" s="176"/>
      <c r="B52" s="165"/>
    </row>
    <row r="53" spans="1:6" ht="12.75" customHeight="1" x14ac:dyDescent="0.25">
      <c r="A53" s="165" t="s">
        <v>415</v>
      </c>
      <c r="B53" s="165"/>
    </row>
    <row r="58" spans="1:6" ht="8.25" customHeight="1" x14ac:dyDescent="0.25"/>
    <row r="61" spans="1:6" ht="8.25" customHeight="1" x14ac:dyDescent="0.25"/>
  </sheetData>
  <mergeCells count="3">
    <mergeCell ref="A1:F1"/>
    <mergeCell ref="A2:F2"/>
    <mergeCell ref="A3:F3"/>
  </mergeCells>
  <printOptions horizontalCentered="1"/>
  <pageMargins left="0.5" right="0.5" top="0.5" bottom="0.5" header="0.3" footer="0.3"/>
  <pageSetup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43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39.85546875" style="58" customWidth="1"/>
    <col min="2" max="6" width="14.42578125" style="16" customWidth="1"/>
    <col min="7" max="7" width="2.85546875" style="16" customWidth="1"/>
    <col min="8" max="16384" width="9.28515625" style="16"/>
  </cols>
  <sheetData>
    <row r="1" spans="1:7" s="35" customFormat="1" ht="12.75" customHeight="1" x14ac:dyDescent="0.25">
      <c r="A1" s="270" t="s">
        <v>354</v>
      </c>
      <c r="B1" s="270"/>
      <c r="C1" s="270"/>
      <c r="D1" s="270"/>
      <c r="E1" s="270"/>
      <c r="F1" s="270"/>
      <c r="G1" s="147"/>
    </row>
    <row r="2" spans="1:7" ht="12.75" customHeight="1" x14ac:dyDescent="0.25">
      <c r="A2" s="276" t="s">
        <v>416</v>
      </c>
      <c r="B2" s="276"/>
      <c r="C2" s="276"/>
      <c r="D2" s="276"/>
      <c r="E2" s="276"/>
      <c r="F2" s="276"/>
      <c r="G2" s="177"/>
    </row>
    <row r="3" spans="1:7" ht="12.75" customHeight="1" x14ac:dyDescent="0.25">
      <c r="A3" s="286" t="s">
        <v>273</v>
      </c>
      <c r="B3" s="286"/>
      <c r="C3" s="286"/>
      <c r="D3" s="286"/>
      <c r="E3" s="286"/>
      <c r="F3" s="286"/>
      <c r="G3" s="178"/>
    </row>
    <row r="4" spans="1:7" ht="12.75" customHeight="1" x14ac:dyDescent="0.25">
      <c r="A4" s="287" t="s">
        <v>417</v>
      </c>
      <c r="B4" s="287"/>
      <c r="C4" s="287"/>
      <c r="D4" s="287"/>
      <c r="E4" s="287"/>
      <c r="F4" s="287"/>
    </row>
    <row r="5" spans="1:7" ht="12.75" customHeight="1" x14ac:dyDescent="0.25">
      <c r="A5" s="287"/>
      <c r="B5" s="287"/>
      <c r="C5" s="287"/>
      <c r="D5" s="287"/>
      <c r="E5" s="287"/>
      <c r="F5" s="287"/>
      <c r="G5" s="179"/>
    </row>
    <row r="6" spans="1:7" ht="12.75" customHeight="1" x14ac:dyDescent="0.25">
      <c r="B6" s="25"/>
      <c r="C6" s="25"/>
      <c r="D6" s="25"/>
      <c r="E6" s="25"/>
      <c r="F6" s="25"/>
    </row>
    <row r="7" spans="1:7" ht="12.75" customHeight="1" x14ac:dyDescent="0.25">
      <c r="A7" s="180"/>
      <c r="B7" s="25"/>
      <c r="C7" s="25"/>
      <c r="D7" s="25"/>
      <c r="E7" s="25"/>
      <c r="F7" s="25"/>
    </row>
    <row r="8" spans="1:7" ht="14.25" customHeight="1" x14ac:dyDescent="0.25">
      <c r="A8" s="181" t="s">
        <v>418</v>
      </c>
      <c r="B8" s="82" t="s">
        <v>134</v>
      </c>
      <c r="C8" s="82" t="s">
        <v>135</v>
      </c>
      <c r="D8" s="82" t="s">
        <v>419</v>
      </c>
      <c r="E8" s="82" t="s">
        <v>137</v>
      </c>
      <c r="F8" s="82" t="s">
        <v>420</v>
      </c>
    </row>
    <row r="9" spans="1:7" ht="12.75" customHeight="1" x14ac:dyDescent="0.25">
      <c r="A9" s="182"/>
      <c r="B9" s="183"/>
      <c r="C9" s="35"/>
      <c r="D9" s="35"/>
      <c r="E9" s="35"/>
      <c r="F9" s="35"/>
    </row>
    <row r="10" spans="1:7" ht="12.75" customHeight="1" x14ac:dyDescent="0.25">
      <c r="A10" s="184" t="s">
        <v>421</v>
      </c>
      <c r="B10" s="183"/>
      <c r="C10" s="35"/>
      <c r="D10" s="35"/>
      <c r="E10" s="35"/>
      <c r="F10" s="35"/>
    </row>
    <row r="11" spans="1:7" ht="12.75" customHeight="1" x14ac:dyDescent="0.25">
      <c r="A11" s="185" t="s">
        <v>422</v>
      </c>
      <c r="B11" s="49">
        <v>18117</v>
      </c>
      <c r="C11" s="49">
        <v>18540</v>
      </c>
      <c r="D11" s="97">
        <v>19640</v>
      </c>
      <c r="E11" s="97">
        <v>19527</v>
      </c>
      <c r="F11" s="97">
        <v>20159</v>
      </c>
    </row>
    <row r="12" spans="1:7" ht="12.75" customHeight="1" x14ac:dyDescent="0.25">
      <c r="A12" s="186" t="s">
        <v>423</v>
      </c>
      <c r="B12" s="29">
        <v>11324</v>
      </c>
      <c r="C12" s="29">
        <v>11406</v>
      </c>
      <c r="D12" s="79">
        <v>11482</v>
      </c>
      <c r="E12" s="79">
        <v>11219</v>
      </c>
      <c r="F12" s="79">
        <v>10844</v>
      </c>
    </row>
    <row r="13" spans="1:7" ht="12.75" customHeight="1" x14ac:dyDescent="0.25">
      <c r="A13" s="187" t="s">
        <v>279</v>
      </c>
      <c r="B13" s="29">
        <v>10454</v>
      </c>
      <c r="C13" s="29">
        <v>10543</v>
      </c>
      <c r="D13" s="79">
        <v>10627</v>
      </c>
      <c r="E13" s="79">
        <v>10335</v>
      </c>
      <c r="F13" s="79">
        <v>10059</v>
      </c>
    </row>
    <row r="14" spans="1:7" ht="12.75" customHeight="1" x14ac:dyDescent="0.25">
      <c r="A14" s="187" t="s">
        <v>424</v>
      </c>
      <c r="B14" s="29">
        <v>869</v>
      </c>
      <c r="C14" s="29">
        <v>860</v>
      </c>
      <c r="D14" s="79">
        <v>853</v>
      </c>
      <c r="E14" s="79">
        <v>880</v>
      </c>
      <c r="F14" s="79">
        <v>775</v>
      </c>
      <c r="G14" s="73"/>
    </row>
    <row r="15" spans="1:7" ht="12.75" customHeight="1" x14ac:dyDescent="0.25">
      <c r="A15" s="187" t="s">
        <v>425</v>
      </c>
      <c r="B15" s="29">
        <v>1</v>
      </c>
      <c r="C15" s="29">
        <v>3</v>
      </c>
      <c r="D15" s="79">
        <v>2</v>
      </c>
      <c r="E15" s="79">
        <v>4</v>
      </c>
      <c r="F15" s="79">
        <v>7</v>
      </c>
    </row>
    <row r="16" spans="1:7" ht="12.75" customHeight="1" x14ac:dyDescent="0.25">
      <c r="A16" s="185" t="s">
        <v>426</v>
      </c>
      <c r="B16" s="29">
        <v>2791</v>
      </c>
      <c r="C16" s="29">
        <v>2945</v>
      </c>
      <c r="D16" s="79">
        <v>2762</v>
      </c>
      <c r="E16" s="79">
        <v>3648</v>
      </c>
      <c r="F16" s="79">
        <v>4507</v>
      </c>
    </row>
    <row r="17" spans="1:6" ht="12.75" customHeight="1" x14ac:dyDescent="0.25">
      <c r="A17" s="185" t="s">
        <v>427</v>
      </c>
      <c r="B17" s="29">
        <v>2788</v>
      </c>
      <c r="C17" s="29">
        <v>3220</v>
      </c>
      <c r="D17" s="79">
        <v>4009</v>
      </c>
      <c r="E17" s="79">
        <v>3682</v>
      </c>
      <c r="F17" s="79">
        <v>3815</v>
      </c>
    </row>
    <row r="18" spans="1:6" ht="12.75" customHeight="1" x14ac:dyDescent="0.25">
      <c r="A18" s="185" t="s">
        <v>428</v>
      </c>
      <c r="B18" s="29">
        <v>1264</v>
      </c>
      <c r="C18" s="29">
        <v>972</v>
      </c>
      <c r="D18" s="79">
        <v>1379</v>
      </c>
      <c r="E18" s="79">
        <v>978</v>
      </c>
      <c r="F18" s="79">
        <v>994</v>
      </c>
    </row>
    <row r="19" spans="1:6" ht="12.75" customHeight="1" x14ac:dyDescent="0.25">
      <c r="A19" s="188"/>
      <c r="B19" s="29"/>
      <c r="C19" s="79"/>
      <c r="D19" s="79"/>
      <c r="E19" s="79"/>
      <c r="F19" s="79"/>
    </row>
    <row r="20" spans="1:6" ht="12.75" customHeight="1" x14ac:dyDescent="0.25">
      <c r="A20" s="188" t="s">
        <v>429</v>
      </c>
      <c r="B20" s="49">
        <v>14388</v>
      </c>
      <c r="C20" s="49">
        <v>14580</v>
      </c>
      <c r="D20" s="97">
        <v>14327</v>
      </c>
      <c r="E20" s="97">
        <v>14360</v>
      </c>
      <c r="F20" s="97">
        <v>13914</v>
      </c>
    </row>
    <row r="21" spans="1:6" ht="12.75" customHeight="1" x14ac:dyDescent="0.25">
      <c r="A21" s="185" t="s">
        <v>430</v>
      </c>
      <c r="B21" s="29">
        <v>11733</v>
      </c>
      <c r="C21" s="29">
        <v>11800</v>
      </c>
      <c r="D21" s="79">
        <v>11716</v>
      </c>
      <c r="E21" s="79">
        <v>11689</v>
      </c>
      <c r="F21" s="79">
        <v>11264</v>
      </c>
    </row>
    <row r="22" spans="1:6" ht="12.75" customHeight="1" x14ac:dyDescent="0.25">
      <c r="A22" s="186" t="s">
        <v>431</v>
      </c>
      <c r="B22" s="29">
        <v>10700</v>
      </c>
      <c r="C22" s="29">
        <v>10727</v>
      </c>
      <c r="D22" s="79">
        <v>10601</v>
      </c>
      <c r="E22" s="79">
        <v>10621</v>
      </c>
      <c r="F22" s="79">
        <v>10226</v>
      </c>
    </row>
    <row r="23" spans="1:6" ht="12.75" customHeight="1" x14ac:dyDescent="0.25">
      <c r="A23" s="187" t="s">
        <v>279</v>
      </c>
      <c r="B23" s="29">
        <v>10672</v>
      </c>
      <c r="C23" s="29">
        <v>10219</v>
      </c>
      <c r="D23" s="79">
        <v>10180</v>
      </c>
      <c r="E23" s="79">
        <v>10117</v>
      </c>
      <c r="F23" s="79">
        <v>9770</v>
      </c>
    </row>
    <row r="24" spans="1:6" ht="12.75" customHeight="1" x14ac:dyDescent="0.25">
      <c r="A24" s="187" t="s">
        <v>424</v>
      </c>
      <c r="B24" s="29">
        <v>28</v>
      </c>
      <c r="C24" s="29">
        <v>508</v>
      </c>
      <c r="D24" s="79">
        <v>441</v>
      </c>
      <c r="E24" s="79">
        <v>504</v>
      </c>
      <c r="F24" s="79">
        <v>456</v>
      </c>
    </row>
    <row r="25" spans="1:6" ht="12.75" customHeight="1" x14ac:dyDescent="0.25">
      <c r="A25" s="186" t="s">
        <v>432</v>
      </c>
      <c r="B25" s="29">
        <v>1039</v>
      </c>
      <c r="C25" s="29">
        <v>1066</v>
      </c>
      <c r="D25" s="79">
        <v>1087</v>
      </c>
      <c r="E25" s="79">
        <v>1060</v>
      </c>
      <c r="F25" s="79">
        <v>1013</v>
      </c>
    </row>
    <row r="26" spans="1:6" ht="12.75" customHeight="1" x14ac:dyDescent="0.25">
      <c r="A26" s="187" t="s">
        <v>279</v>
      </c>
      <c r="B26" s="29">
        <v>771</v>
      </c>
      <c r="C26" s="29">
        <v>817</v>
      </c>
      <c r="D26" s="79">
        <v>854</v>
      </c>
      <c r="E26" s="79">
        <v>785</v>
      </c>
      <c r="F26" s="79">
        <v>787</v>
      </c>
    </row>
    <row r="27" spans="1:6" ht="12.75" customHeight="1" x14ac:dyDescent="0.25">
      <c r="A27" s="187" t="s">
        <v>424</v>
      </c>
      <c r="B27" s="29">
        <v>268</v>
      </c>
      <c r="C27" s="29">
        <v>249</v>
      </c>
      <c r="D27" s="79">
        <v>233</v>
      </c>
      <c r="E27" s="79">
        <v>275</v>
      </c>
      <c r="F27" s="79">
        <v>226</v>
      </c>
    </row>
    <row r="28" spans="1:6" ht="12.75" customHeight="1" x14ac:dyDescent="0.25">
      <c r="A28" s="186" t="s">
        <v>433</v>
      </c>
      <c r="B28" s="29">
        <v>12</v>
      </c>
      <c r="C28" s="29">
        <v>15</v>
      </c>
      <c r="D28" s="79">
        <v>28</v>
      </c>
      <c r="E28" s="79">
        <v>14</v>
      </c>
      <c r="F28" s="79">
        <v>25</v>
      </c>
    </row>
    <row r="29" spans="1:6" ht="12.75" customHeight="1" x14ac:dyDescent="0.25">
      <c r="A29" s="185" t="s">
        <v>434</v>
      </c>
      <c r="B29" s="29">
        <v>2169</v>
      </c>
      <c r="C29" s="29">
        <v>2264</v>
      </c>
      <c r="D29" s="79">
        <v>2223</v>
      </c>
      <c r="E29" s="79">
        <v>2337</v>
      </c>
      <c r="F29" s="79">
        <v>2299</v>
      </c>
    </row>
    <row r="30" spans="1:6" ht="12.75" customHeight="1" x14ac:dyDescent="0.25">
      <c r="A30" s="185" t="s">
        <v>435</v>
      </c>
      <c r="B30" s="29">
        <v>486</v>
      </c>
      <c r="C30" s="29">
        <v>517</v>
      </c>
      <c r="D30" s="79">
        <v>362</v>
      </c>
      <c r="E30" s="79">
        <v>337</v>
      </c>
      <c r="F30" s="79">
        <v>351</v>
      </c>
    </row>
    <row r="31" spans="1:6" ht="12.75" customHeight="1" x14ac:dyDescent="0.25">
      <c r="A31" s="188"/>
      <c r="B31" s="29"/>
      <c r="C31" s="29"/>
      <c r="D31" s="79"/>
      <c r="E31" s="79"/>
      <c r="F31" s="79"/>
    </row>
    <row r="32" spans="1:6" ht="12.75" customHeight="1" x14ac:dyDescent="0.25">
      <c r="A32" s="58" t="s">
        <v>436</v>
      </c>
      <c r="B32" s="49">
        <v>751</v>
      </c>
      <c r="C32" s="49">
        <v>712</v>
      </c>
      <c r="D32" s="97">
        <v>363</v>
      </c>
      <c r="E32" s="97">
        <v>319</v>
      </c>
      <c r="F32" s="97">
        <v>323</v>
      </c>
    </row>
    <row r="33" spans="1:7" ht="12.75" customHeight="1" x14ac:dyDescent="0.25">
      <c r="B33" s="26"/>
      <c r="C33" s="29"/>
      <c r="D33" s="79"/>
      <c r="E33" s="79"/>
      <c r="F33" s="79"/>
    </row>
    <row r="34" spans="1:7" ht="12.75" customHeight="1" x14ac:dyDescent="0.25">
      <c r="A34" s="58" t="s">
        <v>437</v>
      </c>
      <c r="B34" s="29">
        <v>33157</v>
      </c>
      <c r="C34" s="29">
        <v>33785</v>
      </c>
      <c r="D34" s="79">
        <v>34301</v>
      </c>
      <c r="E34" s="79">
        <v>34175</v>
      </c>
      <c r="F34" s="79">
        <v>34395</v>
      </c>
    </row>
    <row r="35" spans="1:7" ht="12.75" customHeight="1" x14ac:dyDescent="0.25">
      <c r="B35" s="29"/>
      <c r="C35" s="29"/>
      <c r="D35" s="35"/>
      <c r="E35" s="35"/>
      <c r="F35" s="35"/>
    </row>
    <row r="36" spans="1:7" ht="14.25" customHeight="1" x14ac:dyDescent="0.25">
      <c r="A36" s="275" t="s">
        <v>438</v>
      </c>
      <c r="B36" s="275"/>
      <c r="C36" s="275"/>
      <c r="D36" s="275"/>
      <c r="E36" s="275"/>
      <c r="F36" s="275"/>
    </row>
    <row r="37" spans="1:7" ht="12.75" customHeight="1" x14ac:dyDescent="0.25">
      <c r="A37" s="275" t="s">
        <v>439</v>
      </c>
      <c r="B37" s="275"/>
      <c r="C37" s="275"/>
      <c r="D37" s="275"/>
      <c r="E37" s="275"/>
      <c r="F37" s="275"/>
    </row>
    <row r="38" spans="1:7" ht="12.75" customHeight="1" x14ac:dyDescent="0.25">
      <c r="B38" s="25"/>
      <c r="C38" s="25"/>
      <c r="D38" s="25"/>
      <c r="E38" s="25"/>
      <c r="F38" s="25"/>
      <c r="G38" s="189"/>
    </row>
    <row r="39" spans="1:7" ht="12.75" customHeight="1" x14ac:dyDescent="0.25">
      <c r="A39" s="285" t="s">
        <v>440</v>
      </c>
      <c r="B39" s="285"/>
      <c r="C39" s="285"/>
      <c r="D39" s="285"/>
      <c r="E39" s="285"/>
      <c r="F39" s="285"/>
      <c r="G39" s="190"/>
    </row>
    <row r="40" spans="1:7" ht="12.75" customHeight="1" x14ac:dyDescent="0.25">
      <c r="A40" s="275" t="s">
        <v>441</v>
      </c>
      <c r="B40" s="275"/>
      <c r="C40" s="275"/>
      <c r="D40" s="275"/>
      <c r="E40" s="275"/>
      <c r="F40" s="275"/>
    </row>
    <row r="41" spans="1:7" ht="12.75" customHeight="1" x14ac:dyDescent="0.25">
      <c r="A41" s="275" t="s">
        <v>442</v>
      </c>
      <c r="B41" s="275"/>
      <c r="C41" s="275"/>
      <c r="D41" s="275"/>
      <c r="E41" s="275"/>
      <c r="F41" s="275"/>
    </row>
    <row r="42" spans="1:7" ht="12.75" customHeight="1" x14ac:dyDescent="0.25">
      <c r="B42" s="25"/>
      <c r="C42" s="25"/>
      <c r="D42" s="25"/>
      <c r="E42" s="25"/>
      <c r="F42" s="25"/>
    </row>
    <row r="43" spans="1:7" ht="14.25" customHeight="1" x14ac:dyDescent="0.25">
      <c r="A43" s="18" t="s">
        <v>443</v>
      </c>
      <c r="B43" s="25"/>
      <c r="C43" s="25"/>
      <c r="D43" s="25"/>
      <c r="E43" s="25"/>
      <c r="F43" s="25"/>
    </row>
  </sheetData>
  <mergeCells count="9">
    <mergeCell ref="A39:F39"/>
    <mergeCell ref="A40:F40"/>
    <mergeCell ref="A41:F41"/>
    <mergeCell ref="A1:F1"/>
    <mergeCell ref="A2:F2"/>
    <mergeCell ref="A3:F3"/>
    <mergeCell ref="A4:F5"/>
    <mergeCell ref="A36:F36"/>
    <mergeCell ref="A37:F37"/>
  </mergeCells>
  <printOptions horizontalCentered="1"/>
  <pageMargins left="0.5" right="0.5" top="0.5" bottom="0.5" header="0.3" footer="0.3"/>
  <pageSetup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44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43.85546875" style="35" customWidth="1"/>
    <col min="2" max="6" width="11.85546875" style="35" customWidth="1"/>
    <col min="7" max="7" width="11.85546875" style="16" customWidth="1"/>
    <col min="8" max="8" width="2.85546875" style="35" customWidth="1"/>
    <col min="9" max="9" width="10.7109375" style="35" customWidth="1"/>
    <col min="10" max="16384" width="9.28515625" style="35"/>
  </cols>
  <sheetData>
    <row r="1" spans="1:9" s="18" customFormat="1" ht="12.75" customHeight="1" x14ac:dyDescent="0.25">
      <c r="A1" s="270" t="s">
        <v>354</v>
      </c>
      <c r="B1" s="270"/>
      <c r="C1" s="270"/>
      <c r="D1" s="270"/>
      <c r="E1" s="270"/>
      <c r="F1" s="270"/>
      <c r="G1" s="270"/>
    </row>
    <row r="2" spans="1:9" s="18" customFormat="1" ht="12.75" customHeight="1" x14ac:dyDescent="0.25">
      <c r="A2" s="270" t="s">
        <v>444</v>
      </c>
      <c r="B2" s="270"/>
      <c r="C2" s="270"/>
      <c r="D2" s="270"/>
      <c r="E2" s="270"/>
      <c r="F2" s="270"/>
      <c r="G2" s="270"/>
    </row>
    <row r="3" spans="1:9" s="18" customFormat="1" ht="12.75" customHeight="1" x14ac:dyDescent="0.25">
      <c r="A3" s="271" t="s">
        <v>273</v>
      </c>
      <c r="B3" s="271"/>
      <c r="C3" s="271"/>
      <c r="D3" s="271"/>
      <c r="E3" s="271"/>
      <c r="F3" s="271"/>
      <c r="G3" s="271"/>
    </row>
    <row r="4" spans="1:9" s="18" customFormat="1" ht="12.75" customHeight="1" x14ac:dyDescent="0.25">
      <c r="A4" s="20"/>
      <c r="G4" s="25"/>
    </row>
    <row r="5" spans="1:9" s="18" customFormat="1" ht="12.75" customHeight="1" x14ac:dyDescent="0.25">
      <c r="A5" s="22" t="s">
        <v>373</v>
      </c>
      <c r="B5" s="82">
        <v>2012</v>
      </c>
      <c r="C5" s="82">
        <v>2013</v>
      </c>
      <c r="D5" s="82">
        <v>2014</v>
      </c>
      <c r="E5" s="82">
        <v>2015</v>
      </c>
      <c r="F5" s="82">
        <v>2016</v>
      </c>
      <c r="G5" s="82">
        <v>2017</v>
      </c>
    </row>
    <row r="6" spans="1:9" s="18" customFormat="1" ht="12.75" customHeight="1" x14ac:dyDescent="0.25">
      <c r="A6" s="19"/>
      <c r="C6" s="191"/>
      <c r="D6" s="191"/>
    </row>
    <row r="7" spans="1:9" s="18" customFormat="1" ht="12.75" customHeight="1" x14ac:dyDescent="0.25">
      <c r="A7" s="192" t="s">
        <v>445</v>
      </c>
      <c r="B7" s="49">
        <v>121008.6</v>
      </c>
      <c r="C7" s="49">
        <v>122626.9</v>
      </c>
      <c r="D7" s="49">
        <v>124948.7</v>
      </c>
      <c r="E7" s="49">
        <v>127536.5</v>
      </c>
      <c r="F7" s="26">
        <v>129424.6</v>
      </c>
      <c r="G7" s="26">
        <f>SUM(G11,G14,G17,G20,G23,G26,G29,G32,G35,G38)</f>
        <v>129864</v>
      </c>
    </row>
    <row r="8" spans="1:9" s="18" customFormat="1" ht="12.75" customHeight="1" x14ac:dyDescent="0.25">
      <c r="A8" s="43" t="s">
        <v>446</v>
      </c>
      <c r="B8" s="29">
        <v>94632.6</v>
      </c>
      <c r="C8" s="29">
        <v>96237.8</v>
      </c>
      <c r="D8" s="49">
        <v>98065.4</v>
      </c>
      <c r="E8" s="49">
        <v>98947.199999999997</v>
      </c>
      <c r="F8" s="26">
        <v>100543.9</v>
      </c>
      <c r="G8" s="26">
        <v>102093</v>
      </c>
    </row>
    <row r="9" spans="1:9" s="18" customFormat="1" ht="12.75" customHeight="1" x14ac:dyDescent="0.25">
      <c r="A9" s="43" t="s">
        <v>447</v>
      </c>
      <c r="B9" s="29">
        <v>26376</v>
      </c>
      <c r="C9" s="29">
        <v>26389.099999999991</v>
      </c>
      <c r="D9" s="29">
        <v>26883.300000000003</v>
      </c>
      <c r="E9" s="29">
        <v>28589.300000000003</v>
      </c>
      <c r="F9" s="29">
        <v>28880.700000000012</v>
      </c>
      <c r="G9" s="29">
        <v>28308</v>
      </c>
    </row>
    <row r="10" spans="1:9" s="18" customFormat="1" ht="12.75" customHeight="1" x14ac:dyDescent="0.25">
      <c r="A10" s="43"/>
      <c r="B10" s="29"/>
      <c r="C10" s="29"/>
      <c r="D10" s="49"/>
      <c r="E10" s="49"/>
      <c r="F10" s="26"/>
      <c r="G10" s="26"/>
    </row>
    <row r="11" spans="1:9" s="18" customFormat="1" ht="12.75" customHeight="1" x14ac:dyDescent="0.25">
      <c r="A11" s="192" t="s">
        <v>448</v>
      </c>
      <c r="B11" s="193">
        <v>45910</v>
      </c>
      <c r="C11" s="29">
        <v>47000.800000000003</v>
      </c>
      <c r="D11" s="49">
        <v>47519.9</v>
      </c>
      <c r="E11" s="49">
        <v>48361.7</v>
      </c>
      <c r="F11" s="26">
        <v>48667.4</v>
      </c>
      <c r="G11" s="26">
        <f>SUM(G12:G13)</f>
        <v>48198</v>
      </c>
    </row>
    <row r="12" spans="1:9" s="18" customFormat="1" ht="12.75" customHeight="1" x14ac:dyDescent="0.25">
      <c r="A12" s="43" t="s">
        <v>446</v>
      </c>
      <c r="B12" s="30">
        <v>29334.9</v>
      </c>
      <c r="C12" s="29">
        <v>29923</v>
      </c>
      <c r="D12" s="49">
        <v>30325.5</v>
      </c>
      <c r="E12" s="49">
        <v>29853.5</v>
      </c>
      <c r="F12" s="26">
        <v>29801.599999999999</v>
      </c>
      <c r="G12" s="26">
        <v>29905</v>
      </c>
      <c r="I12" s="26"/>
    </row>
    <row r="13" spans="1:9" s="18" customFormat="1" ht="12.75" customHeight="1" x14ac:dyDescent="0.25">
      <c r="A13" s="43" t="s">
        <v>447</v>
      </c>
      <c r="B13" s="30">
        <f t="shared" ref="B13:F13" si="0">(B11-B12)</f>
        <v>16575.099999999999</v>
      </c>
      <c r="C13" s="30">
        <f t="shared" si="0"/>
        <v>17077.800000000003</v>
      </c>
      <c r="D13" s="30">
        <f t="shared" si="0"/>
        <v>17194.400000000001</v>
      </c>
      <c r="E13" s="30">
        <f t="shared" si="0"/>
        <v>18508.199999999997</v>
      </c>
      <c r="F13" s="30">
        <f t="shared" si="0"/>
        <v>18865.800000000003</v>
      </c>
      <c r="G13" s="30">
        <v>18293</v>
      </c>
      <c r="I13" s="30"/>
    </row>
    <row r="14" spans="1:9" s="18" customFormat="1" ht="12.75" customHeight="1" x14ac:dyDescent="0.25">
      <c r="A14" s="192" t="s">
        <v>449</v>
      </c>
      <c r="B14" s="193">
        <v>3807.2</v>
      </c>
      <c r="C14" s="29">
        <v>4217.7</v>
      </c>
      <c r="D14" s="49">
        <v>4595.8</v>
      </c>
      <c r="E14" s="49">
        <v>4944.8999999999996</v>
      </c>
      <c r="F14" s="26">
        <v>5396.3</v>
      </c>
      <c r="G14" s="26">
        <f>SUM(G15:G16)</f>
        <v>5607</v>
      </c>
      <c r="I14" s="26"/>
    </row>
    <row r="15" spans="1:9" s="18" customFormat="1" ht="12.75" customHeight="1" x14ac:dyDescent="0.25">
      <c r="A15" s="43" t="s">
        <v>446</v>
      </c>
      <c r="B15" s="30">
        <v>3338.9</v>
      </c>
      <c r="C15" s="29">
        <v>3791.5</v>
      </c>
      <c r="D15" s="49">
        <v>4105.2</v>
      </c>
      <c r="E15" s="49">
        <v>4404.5</v>
      </c>
      <c r="F15" s="26">
        <v>4810.2</v>
      </c>
      <c r="G15" s="26">
        <v>5027</v>
      </c>
    </row>
    <row r="16" spans="1:9" s="18" customFormat="1" ht="12.75" customHeight="1" x14ac:dyDescent="0.25">
      <c r="A16" s="43" t="s">
        <v>447</v>
      </c>
      <c r="B16" s="30">
        <f t="shared" ref="B16:F16" si="1">(B14-B15)</f>
        <v>468.29999999999973</v>
      </c>
      <c r="C16" s="30">
        <f t="shared" si="1"/>
        <v>426.19999999999982</v>
      </c>
      <c r="D16" s="30">
        <f t="shared" si="1"/>
        <v>490.60000000000036</v>
      </c>
      <c r="E16" s="30">
        <f t="shared" si="1"/>
        <v>540.39999999999964</v>
      </c>
      <c r="F16" s="30">
        <f t="shared" si="1"/>
        <v>586.10000000000036</v>
      </c>
      <c r="G16" s="30">
        <v>580</v>
      </c>
    </row>
    <row r="17" spans="1:7" s="18" customFormat="1" ht="12.75" customHeight="1" x14ac:dyDescent="0.25">
      <c r="A17" s="192" t="s">
        <v>450</v>
      </c>
      <c r="B17" s="193">
        <v>3520.7</v>
      </c>
      <c r="C17" s="29">
        <v>3930.2</v>
      </c>
      <c r="D17" s="49">
        <v>4143.1000000000004</v>
      </c>
      <c r="E17" s="49">
        <v>4300.5</v>
      </c>
      <c r="F17" s="26">
        <v>4619.6000000000004</v>
      </c>
      <c r="G17" s="26">
        <f>SUM(G18:G19)</f>
        <v>4897</v>
      </c>
    </row>
    <row r="18" spans="1:7" s="18" customFormat="1" ht="12.75" customHeight="1" x14ac:dyDescent="0.25">
      <c r="A18" s="43" t="s">
        <v>446</v>
      </c>
      <c r="B18" s="30">
        <v>3053.4</v>
      </c>
      <c r="C18" s="29">
        <v>3330.6</v>
      </c>
      <c r="D18" s="49">
        <v>3546.1</v>
      </c>
      <c r="E18" s="49">
        <v>3666.8</v>
      </c>
      <c r="F18" s="26">
        <v>3982.7</v>
      </c>
      <c r="G18" s="26">
        <v>4195</v>
      </c>
    </row>
    <row r="19" spans="1:7" s="18" customFormat="1" ht="12.75" customHeight="1" x14ac:dyDescent="0.25">
      <c r="A19" s="43" t="s">
        <v>447</v>
      </c>
      <c r="B19" s="30">
        <f t="shared" ref="B19:F19" si="2">(B17-B18)</f>
        <v>467.29999999999973</v>
      </c>
      <c r="C19" s="30">
        <f t="shared" si="2"/>
        <v>599.59999999999991</v>
      </c>
      <c r="D19" s="30">
        <f t="shared" si="2"/>
        <v>597.00000000000045</v>
      </c>
      <c r="E19" s="30">
        <f t="shared" si="2"/>
        <v>633.69999999999982</v>
      </c>
      <c r="F19" s="30">
        <f t="shared" si="2"/>
        <v>636.90000000000055</v>
      </c>
      <c r="G19" s="30">
        <v>702</v>
      </c>
    </row>
    <row r="20" spans="1:7" s="18" customFormat="1" ht="12.75" customHeight="1" x14ac:dyDescent="0.25">
      <c r="A20" s="192" t="s">
        <v>451</v>
      </c>
      <c r="B20" s="193">
        <v>23451.5</v>
      </c>
      <c r="C20" s="29">
        <v>23154</v>
      </c>
      <c r="D20" s="49">
        <v>23728.799999999999</v>
      </c>
      <c r="E20" s="49">
        <v>24074.3</v>
      </c>
      <c r="F20" s="26">
        <v>24321.5</v>
      </c>
      <c r="G20" s="26">
        <f>SUM(G21:G22)</f>
        <v>24297</v>
      </c>
    </row>
    <row r="21" spans="1:7" s="18" customFormat="1" ht="12.75" customHeight="1" x14ac:dyDescent="0.25">
      <c r="A21" s="43" t="s">
        <v>446</v>
      </c>
      <c r="B21" s="30">
        <v>18084.5</v>
      </c>
      <c r="C21" s="29">
        <v>18098.900000000001</v>
      </c>
      <c r="D21" s="49">
        <v>18467.400000000001</v>
      </c>
      <c r="E21" s="49">
        <v>18629.3</v>
      </c>
      <c r="F21" s="26">
        <v>18872</v>
      </c>
      <c r="G21" s="26">
        <v>19016</v>
      </c>
    </row>
    <row r="22" spans="1:7" s="18" customFormat="1" ht="12.75" customHeight="1" x14ac:dyDescent="0.25">
      <c r="A22" s="43" t="s">
        <v>447</v>
      </c>
      <c r="B22" s="30">
        <f t="shared" ref="B22:F22" si="3">(B20-B21)</f>
        <v>5367</v>
      </c>
      <c r="C22" s="30">
        <f t="shared" si="3"/>
        <v>5055.0999999999985</v>
      </c>
      <c r="D22" s="30">
        <f t="shared" si="3"/>
        <v>5261.3999999999978</v>
      </c>
      <c r="E22" s="30">
        <f t="shared" si="3"/>
        <v>5445</v>
      </c>
      <c r="F22" s="30">
        <f t="shared" si="3"/>
        <v>5449.5</v>
      </c>
      <c r="G22" s="30">
        <v>5281</v>
      </c>
    </row>
    <row r="23" spans="1:7" s="18" customFormat="1" ht="12.75" customHeight="1" x14ac:dyDescent="0.25">
      <c r="A23" s="192" t="s">
        <v>452</v>
      </c>
      <c r="B23" s="193">
        <v>1091.4000000000001</v>
      </c>
      <c r="C23" s="29">
        <v>1069.0999999999999</v>
      </c>
      <c r="D23" s="49">
        <v>1144</v>
      </c>
      <c r="E23" s="49">
        <v>1312.3</v>
      </c>
      <c r="F23" s="26">
        <v>1467.4</v>
      </c>
      <c r="G23" s="26">
        <f>SUM(G24:G25)</f>
        <v>1548</v>
      </c>
    </row>
    <row r="24" spans="1:7" s="18" customFormat="1" ht="12.75" customHeight="1" x14ac:dyDescent="0.25">
      <c r="A24" s="43" t="s">
        <v>446</v>
      </c>
      <c r="B24" s="30">
        <v>911</v>
      </c>
      <c r="C24" s="29">
        <v>913.9</v>
      </c>
      <c r="D24" s="49">
        <v>1017.8</v>
      </c>
      <c r="E24" s="49">
        <v>1167.4000000000001</v>
      </c>
      <c r="F24" s="26">
        <v>1313</v>
      </c>
      <c r="G24" s="26">
        <v>1389</v>
      </c>
    </row>
    <row r="25" spans="1:7" s="18" customFormat="1" ht="12.75" customHeight="1" x14ac:dyDescent="0.25">
      <c r="A25" s="43" t="s">
        <v>447</v>
      </c>
      <c r="B25" s="30">
        <f t="shared" ref="B25:F25" si="4">(B23-B24)</f>
        <v>180.40000000000009</v>
      </c>
      <c r="C25" s="30">
        <f t="shared" si="4"/>
        <v>155.19999999999993</v>
      </c>
      <c r="D25" s="30">
        <f t="shared" si="4"/>
        <v>126.20000000000005</v>
      </c>
      <c r="E25" s="30">
        <f t="shared" si="4"/>
        <v>144.89999999999986</v>
      </c>
      <c r="F25" s="30">
        <f t="shared" si="4"/>
        <v>154.40000000000009</v>
      </c>
      <c r="G25" s="30">
        <v>159</v>
      </c>
    </row>
    <row r="26" spans="1:7" s="18" customFormat="1" ht="12.75" customHeight="1" x14ac:dyDescent="0.25">
      <c r="A26" s="192" t="s">
        <v>453</v>
      </c>
      <c r="B26" s="193">
        <v>2323.6</v>
      </c>
      <c r="C26" s="29">
        <v>2376.1</v>
      </c>
      <c r="D26" s="49">
        <v>2510.4</v>
      </c>
      <c r="E26" s="49">
        <v>2567.8000000000002</v>
      </c>
      <c r="F26" s="26">
        <v>2644.9</v>
      </c>
      <c r="G26" s="26">
        <f>SUM(G27:G28)</f>
        <v>2801</v>
      </c>
    </row>
    <row r="27" spans="1:7" s="18" customFormat="1" ht="12.75" customHeight="1" x14ac:dyDescent="0.25">
      <c r="A27" s="43" t="s">
        <v>446</v>
      </c>
      <c r="B27" s="30">
        <v>1961.6</v>
      </c>
      <c r="C27" s="29">
        <v>2063.8000000000002</v>
      </c>
      <c r="D27" s="49">
        <v>2195.6</v>
      </c>
      <c r="E27" s="49">
        <v>2245</v>
      </c>
      <c r="F27" s="26">
        <v>2316.6</v>
      </c>
      <c r="G27" s="26">
        <v>2443</v>
      </c>
    </row>
    <row r="28" spans="1:7" s="18" customFormat="1" ht="12.75" customHeight="1" x14ac:dyDescent="0.25">
      <c r="A28" s="43" t="s">
        <v>447</v>
      </c>
      <c r="B28" s="30">
        <f t="shared" ref="B28:F28" si="5">(B26-B27)</f>
        <v>362</v>
      </c>
      <c r="C28" s="30">
        <f t="shared" si="5"/>
        <v>312.29999999999973</v>
      </c>
      <c r="D28" s="30">
        <f t="shared" si="5"/>
        <v>314.80000000000018</v>
      </c>
      <c r="E28" s="30">
        <f t="shared" si="5"/>
        <v>322.80000000000018</v>
      </c>
      <c r="F28" s="30">
        <f t="shared" si="5"/>
        <v>328.30000000000018</v>
      </c>
      <c r="G28" s="30">
        <v>358</v>
      </c>
    </row>
    <row r="29" spans="1:7" s="18" customFormat="1" ht="12.75" customHeight="1" x14ac:dyDescent="0.25">
      <c r="A29" s="192" t="s">
        <v>454</v>
      </c>
      <c r="B29" s="193">
        <v>10743.1</v>
      </c>
      <c r="C29" s="29">
        <v>10594.5</v>
      </c>
      <c r="D29" s="29">
        <v>10700.8</v>
      </c>
      <c r="E29" s="49">
        <v>11384.4</v>
      </c>
      <c r="F29" s="26">
        <v>11663.3</v>
      </c>
      <c r="G29" s="26">
        <f>SUM(G30:G31)</f>
        <v>12036</v>
      </c>
    </row>
    <row r="30" spans="1:7" s="18" customFormat="1" ht="12.75" customHeight="1" x14ac:dyDescent="0.25">
      <c r="A30" s="43" t="s">
        <v>446</v>
      </c>
      <c r="B30" s="30">
        <v>10195.200000000001</v>
      </c>
      <c r="C30" s="29">
        <v>10129.5</v>
      </c>
      <c r="D30" s="29">
        <v>10167.200000000001</v>
      </c>
      <c r="E30" s="49">
        <v>10806</v>
      </c>
      <c r="F30" s="26">
        <v>11092.3</v>
      </c>
      <c r="G30" s="26">
        <v>11525</v>
      </c>
    </row>
    <row r="31" spans="1:7" s="18" customFormat="1" ht="12.75" customHeight="1" x14ac:dyDescent="0.25">
      <c r="A31" s="43" t="s">
        <v>447</v>
      </c>
      <c r="B31" s="30">
        <f t="shared" ref="B31:F31" si="6">(B29-B30)</f>
        <v>547.89999999999964</v>
      </c>
      <c r="C31" s="30">
        <f t="shared" si="6"/>
        <v>465</v>
      </c>
      <c r="D31" s="30">
        <f t="shared" si="6"/>
        <v>533.59999999999854</v>
      </c>
      <c r="E31" s="30">
        <f t="shared" si="6"/>
        <v>578.39999999999964</v>
      </c>
      <c r="F31" s="30">
        <f t="shared" si="6"/>
        <v>571</v>
      </c>
      <c r="G31" s="30">
        <v>511</v>
      </c>
    </row>
    <row r="32" spans="1:7" s="18" customFormat="1" ht="12.75" customHeight="1" x14ac:dyDescent="0.25">
      <c r="A32" s="192" t="s">
        <v>455</v>
      </c>
      <c r="B32" s="193">
        <v>11698.3</v>
      </c>
      <c r="C32" s="29">
        <v>11793</v>
      </c>
      <c r="D32" s="29">
        <v>12216.5</v>
      </c>
      <c r="E32" s="49">
        <v>12042.6</v>
      </c>
      <c r="F32" s="26">
        <v>11923.2</v>
      </c>
      <c r="G32" s="26">
        <f>SUM(G33:G34)</f>
        <v>11625</v>
      </c>
    </row>
    <row r="33" spans="1:7" s="18" customFormat="1" ht="12.75" customHeight="1" x14ac:dyDescent="0.25">
      <c r="A33" s="43" t="s">
        <v>446</v>
      </c>
      <c r="B33" s="30">
        <v>10235.4</v>
      </c>
      <c r="C33" s="29">
        <v>10435.4</v>
      </c>
      <c r="D33" s="29">
        <v>10838.6</v>
      </c>
      <c r="E33" s="49">
        <v>10629.9</v>
      </c>
      <c r="F33" s="26">
        <v>10608.2</v>
      </c>
      <c r="G33" s="26">
        <v>10554</v>
      </c>
    </row>
    <row r="34" spans="1:7" s="18" customFormat="1" ht="12.75" customHeight="1" x14ac:dyDescent="0.25">
      <c r="A34" s="43" t="s">
        <v>447</v>
      </c>
      <c r="B34" s="30">
        <f t="shared" ref="B34:F34" si="7">(B32-B33)</f>
        <v>1462.8999999999996</v>
      </c>
      <c r="C34" s="30">
        <f t="shared" si="7"/>
        <v>1357.6000000000004</v>
      </c>
      <c r="D34" s="30">
        <f t="shared" si="7"/>
        <v>1377.8999999999996</v>
      </c>
      <c r="E34" s="30">
        <f t="shared" si="7"/>
        <v>1412.7000000000007</v>
      </c>
      <c r="F34" s="30">
        <f t="shared" si="7"/>
        <v>1315</v>
      </c>
      <c r="G34" s="30">
        <v>1071</v>
      </c>
    </row>
    <row r="35" spans="1:7" s="18" customFormat="1" ht="12.75" customHeight="1" x14ac:dyDescent="0.25">
      <c r="A35" s="192" t="s">
        <v>299</v>
      </c>
      <c r="B35" s="193">
        <v>4455.3999999999996</v>
      </c>
      <c r="C35" s="29">
        <v>4373</v>
      </c>
      <c r="D35" s="29">
        <v>4199</v>
      </c>
      <c r="E35" s="49">
        <v>4174.8999999999996</v>
      </c>
      <c r="F35" s="26">
        <v>4061.2</v>
      </c>
      <c r="G35" s="26">
        <f>SUM(G36:G37)</f>
        <v>3877</v>
      </c>
    </row>
    <row r="36" spans="1:7" s="18" customFormat="1" ht="12.75" customHeight="1" x14ac:dyDescent="0.25">
      <c r="A36" s="43" t="s">
        <v>446</v>
      </c>
      <c r="B36" s="30">
        <v>4130.7</v>
      </c>
      <c r="C36" s="29">
        <v>4051.3</v>
      </c>
      <c r="D36" s="29">
        <v>3837.3</v>
      </c>
      <c r="E36" s="49">
        <v>3839.3</v>
      </c>
      <c r="F36" s="26">
        <v>3754.8</v>
      </c>
      <c r="G36" s="26">
        <v>3571</v>
      </c>
    </row>
    <row r="37" spans="1:7" s="18" customFormat="1" ht="12.75" customHeight="1" x14ac:dyDescent="0.25">
      <c r="A37" s="43" t="s">
        <v>447</v>
      </c>
      <c r="B37" s="30">
        <f t="shared" ref="B37:F37" si="8">(B35-B36)</f>
        <v>324.69999999999982</v>
      </c>
      <c r="C37" s="30">
        <f t="shared" si="8"/>
        <v>321.69999999999982</v>
      </c>
      <c r="D37" s="30">
        <f t="shared" si="8"/>
        <v>361.69999999999982</v>
      </c>
      <c r="E37" s="30">
        <f t="shared" si="8"/>
        <v>335.59999999999945</v>
      </c>
      <c r="F37" s="30">
        <f t="shared" si="8"/>
        <v>306.39999999999964</v>
      </c>
      <c r="G37" s="30">
        <v>306</v>
      </c>
    </row>
    <row r="38" spans="1:7" s="18" customFormat="1" ht="12.75" customHeight="1" x14ac:dyDescent="0.25">
      <c r="A38" s="192" t="s">
        <v>456</v>
      </c>
      <c r="B38" s="193">
        <v>14007.4</v>
      </c>
      <c r="C38" s="29">
        <v>14118.6</v>
      </c>
      <c r="D38" s="29">
        <v>14190.4</v>
      </c>
      <c r="E38" s="49">
        <v>14373.2</v>
      </c>
      <c r="F38" s="26">
        <v>14659.8</v>
      </c>
      <c r="G38" s="26">
        <f>SUM(G39:G40)</f>
        <v>14978</v>
      </c>
    </row>
    <row r="39" spans="1:7" s="18" customFormat="1" ht="12.75" customHeight="1" x14ac:dyDescent="0.25">
      <c r="A39" s="43" t="s">
        <v>446</v>
      </c>
      <c r="B39" s="30">
        <v>13387</v>
      </c>
      <c r="C39" s="29">
        <v>13500</v>
      </c>
      <c r="D39" s="29">
        <v>13564.6</v>
      </c>
      <c r="E39" s="49">
        <v>13705.4</v>
      </c>
      <c r="F39" s="26">
        <v>13992.6</v>
      </c>
      <c r="G39" s="26">
        <v>14304</v>
      </c>
    </row>
    <row r="40" spans="1:7" s="18" customFormat="1" ht="12.75" customHeight="1" x14ac:dyDescent="0.25">
      <c r="A40" s="43" t="s">
        <v>447</v>
      </c>
      <c r="B40" s="30">
        <f t="shared" ref="B40:F40" si="9">(B38-B39)</f>
        <v>620.39999999999964</v>
      </c>
      <c r="C40" s="30">
        <f t="shared" si="9"/>
        <v>618.60000000000036</v>
      </c>
      <c r="D40" s="30">
        <f t="shared" si="9"/>
        <v>625.79999999999927</v>
      </c>
      <c r="E40" s="30">
        <f t="shared" si="9"/>
        <v>667.80000000000109</v>
      </c>
      <c r="F40" s="30">
        <f t="shared" si="9"/>
        <v>667.19999999999891</v>
      </c>
      <c r="G40" s="30">
        <v>674</v>
      </c>
    </row>
    <row r="41" spans="1:7" s="18" customFormat="1" ht="12.75" customHeight="1" x14ac:dyDescent="0.25">
      <c r="G41" s="25"/>
    </row>
    <row r="42" spans="1:7" s="18" customFormat="1" ht="14.25" customHeight="1" x14ac:dyDescent="0.25">
      <c r="A42" s="17" t="s">
        <v>118</v>
      </c>
      <c r="B42" s="17"/>
      <c r="C42" s="17"/>
      <c r="D42" s="17"/>
      <c r="E42" s="17"/>
      <c r="F42" s="17"/>
      <c r="G42" s="58"/>
    </row>
    <row r="43" spans="1:7" s="18" customFormat="1" ht="12.75" customHeight="1" x14ac:dyDescent="0.25">
      <c r="A43" s="17"/>
      <c r="B43" s="17"/>
      <c r="C43" s="17"/>
      <c r="D43" s="17"/>
      <c r="E43" s="17"/>
      <c r="F43" s="17"/>
      <c r="G43" s="58"/>
    </row>
    <row r="44" spans="1:7" s="18" customFormat="1" ht="14.25" customHeight="1" x14ac:dyDescent="0.25">
      <c r="A44" s="18" t="s">
        <v>457</v>
      </c>
      <c r="G44" s="25"/>
    </row>
  </sheetData>
  <mergeCells count="3">
    <mergeCell ref="A1:G1"/>
    <mergeCell ref="A2:G2"/>
    <mergeCell ref="A3:G3"/>
  </mergeCells>
  <printOptions horizontalCentered="1"/>
  <pageMargins left="0.25" right="0.25" top="0.75" bottom="0.75" header="0.3" footer="0.3"/>
  <pageSetup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M95"/>
  <sheetViews>
    <sheetView showGridLines="0" zoomScaleNormal="100" zoomScaleSheetLayoutView="90" workbookViewId="0">
      <selection sqref="A1:G1"/>
    </sheetView>
  </sheetViews>
  <sheetFormatPr defaultColWidth="10.28515625" defaultRowHeight="13.2" x14ac:dyDescent="0.25"/>
  <cols>
    <col min="1" max="1" width="37.85546875" style="71" customWidth="1"/>
    <col min="2" max="7" width="12" style="97" customWidth="1"/>
    <col min="8" max="8" width="2.85546875" style="71" customWidth="1"/>
    <col min="9" max="16384" width="10.28515625" style="71"/>
  </cols>
  <sheetData>
    <row r="1" spans="1:8" ht="12.75" customHeight="1" x14ac:dyDescent="0.25">
      <c r="A1" s="280" t="s">
        <v>458</v>
      </c>
      <c r="B1" s="280"/>
      <c r="C1" s="280"/>
      <c r="D1" s="280"/>
      <c r="E1" s="280"/>
      <c r="F1" s="280"/>
      <c r="G1" s="280"/>
      <c r="H1" s="194"/>
    </row>
    <row r="2" spans="1:8" ht="14.25" customHeight="1" x14ac:dyDescent="0.25">
      <c r="A2" s="280" t="s">
        <v>459</v>
      </c>
      <c r="B2" s="280"/>
      <c r="C2" s="280"/>
      <c r="D2" s="280"/>
      <c r="E2" s="280"/>
      <c r="F2" s="280"/>
      <c r="G2" s="280"/>
    </row>
    <row r="3" spans="1:8" ht="12.75" customHeight="1" x14ac:dyDescent="0.25">
      <c r="A3" s="281" t="s">
        <v>460</v>
      </c>
      <c r="B3" s="281"/>
      <c r="C3" s="281"/>
      <c r="D3" s="281"/>
      <c r="E3" s="281"/>
      <c r="F3" s="281"/>
      <c r="G3" s="281"/>
    </row>
    <row r="4" spans="1:8" ht="12.75" customHeight="1" x14ac:dyDescent="0.25">
      <c r="A4" s="195"/>
      <c r="B4" s="46"/>
      <c r="C4" s="46"/>
      <c r="D4" s="46"/>
      <c r="E4" s="46"/>
      <c r="F4" s="46"/>
      <c r="G4" s="46"/>
    </row>
    <row r="5" spans="1:8" ht="14.25" customHeight="1" x14ac:dyDescent="0.25">
      <c r="A5" s="92" t="s">
        <v>461</v>
      </c>
      <c r="B5" s="196" t="s">
        <v>462</v>
      </c>
      <c r="C5" s="196" t="s">
        <v>133</v>
      </c>
      <c r="D5" s="196" t="s">
        <v>134</v>
      </c>
      <c r="E5" s="196" t="s">
        <v>135</v>
      </c>
      <c r="F5" s="196" t="s">
        <v>136</v>
      </c>
      <c r="G5" s="196" t="s">
        <v>463</v>
      </c>
    </row>
    <row r="6" spans="1:8" ht="12.75" customHeight="1" x14ac:dyDescent="0.25">
      <c r="A6" s="47"/>
      <c r="B6" s="197"/>
      <c r="C6" s="197"/>
      <c r="D6" s="197"/>
      <c r="E6" s="197"/>
      <c r="F6" s="197"/>
      <c r="G6" s="197"/>
    </row>
    <row r="7" spans="1:8" ht="12.75" customHeight="1" x14ac:dyDescent="0.25">
      <c r="A7" s="198" t="s">
        <v>464</v>
      </c>
      <c r="B7" s="197"/>
      <c r="C7" s="199"/>
      <c r="D7" s="199"/>
      <c r="E7" s="199"/>
      <c r="F7" s="199"/>
      <c r="G7" s="199"/>
    </row>
    <row r="8" spans="1:8" ht="12.75" customHeight="1" x14ac:dyDescent="0.25">
      <c r="A8" s="47" t="s">
        <v>465</v>
      </c>
      <c r="B8" s="200">
        <v>334</v>
      </c>
      <c r="C8" s="97">
        <v>240</v>
      </c>
      <c r="D8" s="97">
        <v>265</v>
      </c>
      <c r="E8" s="97">
        <v>194</v>
      </c>
      <c r="F8" s="97">
        <v>259</v>
      </c>
      <c r="G8" s="97">
        <v>217</v>
      </c>
    </row>
    <row r="9" spans="1:8" ht="12.75" customHeight="1" x14ac:dyDescent="0.25">
      <c r="A9" s="47" t="s">
        <v>466</v>
      </c>
      <c r="B9" s="200">
        <v>15299</v>
      </c>
      <c r="C9" s="97">
        <v>15735</v>
      </c>
      <c r="D9" s="97">
        <v>15683</v>
      </c>
      <c r="E9" s="97">
        <v>16627</v>
      </c>
      <c r="F9" s="97">
        <v>17066</v>
      </c>
      <c r="G9" s="97">
        <v>16697</v>
      </c>
    </row>
    <row r="10" spans="1:8" ht="12.75" customHeight="1" x14ac:dyDescent="0.25">
      <c r="A10" s="47" t="s">
        <v>467</v>
      </c>
      <c r="B10" s="200">
        <v>2765</v>
      </c>
      <c r="C10" s="97">
        <v>3001</v>
      </c>
      <c r="D10" s="97">
        <v>2875</v>
      </c>
      <c r="E10" s="97">
        <v>3060</v>
      </c>
      <c r="F10" s="97">
        <v>3221</v>
      </c>
      <c r="G10" s="97">
        <v>3176</v>
      </c>
    </row>
    <row r="11" spans="1:8" ht="12.75" customHeight="1" x14ac:dyDescent="0.25">
      <c r="A11" s="47" t="s">
        <v>468</v>
      </c>
      <c r="B11" s="200">
        <v>1198</v>
      </c>
      <c r="C11" s="97">
        <v>1177</v>
      </c>
      <c r="D11" s="97">
        <v>1156</v>
      </c>
      <c r="E11" s="97">
        <v>1116</v>
      </c>
      <c r="F11" s="97">
        <v>1018</v>
      </c>
      <c r="G11" s="97">
        <v>1098</v>
      </c>
    </row>
    <row r="12" spans="1:8" ht="12.75" customHeight="1" x14ac:dyDescent="0.25">
      <c r="A12" s="47" t="s">
        <v>92</v>
      </c>
      <c r="B12" s="200">
        <v>336</v>
      </c>
      <c r="C12" s="97">
        <v>361</v>
      </c>
      <c r="D12" s="97">
        <v>341</v>
      </c>
      <c r="E12" s="97">
        <v>383</v>
      </c>
      <c r="F12" s="97">
        <v>348</v>
      </c>
      <c r="G12" s="97">
        <v>331</v>
      </c>
    </row>
    <row r="13" spans="1:8" ht="12.75" customHeight="1" x14ac:dyDescent="0.25">
      <c r="A13" s="47" t="s">
        <v>469</v>
      </c>
      <c r="B13" s="200">
        <v>1189</v>
      </c>
      <c r="C13" s="97">
        <v>1016</v>
      </c>
      <c r="D13" s="97">
        <v>1155</v>
      </c>
      <c r="E13" s="97">
        <v>1083</v>
      </c>
      <c r="F13" s="97">
        <v>1035</v>
      </c>
      <c r="G13" s="97">
        <v>1121</v>
      </c>
    </row>
    <row r="14" spans="1:8" ht="12.75" customHeight="1" x14ac:dyDescent="0.25">
      <c r="A14" s="47" t="s">
        <v>470</v>
      </c>
      <c r="B14" s="200">
        <v>4899</v>
      </c>
      <c r="C14" s="97">
        <v>4710</v>
      </c>
      <c r="D14" s="97">
        <v>4532</v>
      </c>
      <c r="E14" s="97">
        <v>4510</v>
      </c>
      <c r="F14" s="97">
        <v>4179</v>
      </c>
      <c r="G14" s="97">
        <v>4088</v>
      </c>
    </row>
    <row r="15" spans="1:8" ht="12.75" customHeight="1" x14ac:dyDescent="0.25">
      <c r="A15" s="47" t="s">
        <v>471</v>
      </c>
      <c r="B15" s="200">
        <v>269</v>
      </c>
      <c r="C15" s="97">
        <v>265</v>
      </c>
      <c r="D15" s="97">
        <v>197</v>
      </c>
      <c r="E15" s="97">
        <v>187</v>
      </c>
      <c r="F15" s="97">
        <v>189</v>
      </c>
      <c r="G15" s="97">
        <v>142</v>
      </c>
    </row>
    <row r="16" spans="1:8" ht="12.75" customHeight="1" x14ac:dyDescent="0.25">
      <c r="A16" s="47" t="s">
        <v>472</v>
      </c>
      <c r="B16" s="200">
        <v>857</v>
      </c>
      <c r="C16" s="97">
        <v>954</v>
      </c>
      <c r="D16" s="97">
        <v>950</v>
      </c>
      <c r="E16" s="97">
        <v>980</v>
      </c>
      <c r="F16" s="97">
        <v>1186</v>
      </c>
      <c r="G16" s="97">
        <v>1245</v>
      </c>
    </row>
    <row r="17" spans="1:7" ht="12.75" customHeight="1" x14ac:dyDescent="0.25">
      <c r="A17" s="47" t="s">
        <v>473</v>
      </c>
      <c r="B17" s="200">
        <v>20</v>
      </c>
      <c r="C17" s="97">
        <v>27</v>
      </c>
      <c r="D17" s="97">
        <v>26</v>
      </c>
      <c r="E17" s="97">
        <v>32</v>
      </c>
      <c r="F17" s="97">
        <v>64</v>
      </c>
      <c r="G17" s="97">
        <v>89</v>
      </c>
    </row>
    <row r="18" spans="1:7" ht="12.75" customHeight="1" x14ac:dyDescent="0.25">
      <c r="A18" s="47" t="s">
        <v>474</v>
      </c>
      <c r="B18" s="200">
        <v>2327</v>
      </c>
      <c r="C18" s="97">
        <v>2226</v>
      </c>
      <c r="D18" s="97">
        <v>2228</v>
      </c>
      <c r="E18" s="97">
        <v>2126</v>
      </c>
      <c r="F18" s="97">
        <v>2027</v>
      </c>
      <c r="G18" s="97">
        <v>2013</v>
      </c>
    </row>
    <row r="19" spans="1:7" ht="12.75" customHeight="1" x14ac:dyDescent="0.25">
      <c r="A19" s="90" t="s">
        <v>475</v>
      </c>
      <c r="B19" s="200">
        <v>29491</v>
      </c>
      <c r="C19" s="200">
        <v>29711</v>
      </c>
      <c r="D19" s="200">
        <v>29408</v>
      </c>
      <c r="E19" s="200">
        <v>30298</v>
      </c>
      <c r="F19" s="200">
        <v>30591</v>
      </c>
      <c r="G19" s="97">
        <v>30217</v>
      </c>
    </row>
    <row r="20" spans="1:7" ht="12.75" customHeight="1" x14ac:dyDescent="0.25">
      <c r="A20" s="47" t="s">
        <v>476</v>
      </c>
      <c r="B20" s="201">
        <v>43.7</v>
      </c>
      <c r="C20" s="202">
        <v>43.4</v>
      </c>
      <c r="D20" s="202">
        <v>43</v>
      </c>
      <c r="E20" s="202">
        <v>42.1</v>
      </c>
      <c r="F20" s="202">
        <v>42.4</v>
      </c>
      <c r="G20" s="117">
        <v>42.9</v>
      </c>
    </row>
    <row r="21" spans="1:7" ht="12.75" customHeight="1" x14ac:dyDescent="0.25">
      <c r="A21" s="47" t="s">
        <v>477</v>
      </c>
      <c r="B21" s="201">
        <v>56.3</v>
      </c>
      <c r="C21" s="202">
        <v>56.6</v>
      </c>
      <c r="D21" s="202">
        <v>57</v>
      </c>
      <c r="E21" s="202">
        <v>57.9</v>
      </c>
      <c r="F21" s="202">
        <v>57.6</v>
      </c>
      <c r="G21" s="117">
        <v>57.1</v>
      </c>
    </row>
    <row r="22" spans="1:7" ht="12.75" customHeight="1" x14ac:dyDescent="0.25">
      <c r="A22" s="47"/>
      <c r="B22" s="201"/>
      <c r="C22" s="202"/>
      <c r="D22" s="202"/>
      <c r="E22" s="202"/>
      <c r="F22" s="202"/>
    </row>
    <row r="23" spans="1:7" ht="12.75" customHeight="1" x14ac:dyDescent="0.25">
      <c r="A23" s="198" t="s">
        <v>478</v>
      </c>
      <c r="B23" s="201"/>
      <c r="C23" s="199"/>
      <c r="D23" s="199"/>
      <c r="E23" s="199"/>
      <c r="F23" s="199"/>
    </row>
    <row r="24" spans="1:7" ht="12.75" customHeight="1" x14ac:dyDescent="0.25">
      <c r="A24" s="47" t="s">
        <v>465</v>
      </c>
      <c r="B24" s="200">
        <v>645</v>
      </c>
      <c r="C24" s="97">
        <v>760</v>
      </c>
      <c r="D24" s="97">
        <v>675</v>
      </c>
      <c r="E24" s="97">
        <v>756</v>
      </c>
      <c r="F24" s="97">
        <v>803</v>
      </c>
      <c r="G24" s="97">
        <v>704</v>
      </c>
    </row>
    <row r="25" spans="1:7" ht="12.75" customHeight="1" x14ac:dyDescent="0.25">
      <c r="A25" s="47" t="s">
        <v>479</v>
      </c>
      <c r="B25" s="200">
        <v>152</v>
      </c>
      <c r="C25" s="97">
        <v>152</v>
      </c>
      <c r="D25" s="97">
        <v>123</v>
      </c>
      <c r="E25" s="97">
        <v>207</v>
      </c>
      <c r="F25" s="97">
        <v>175</v>
      </c>
      <c r="G25" s="97">
        <v>207</v>
      </c>
    </row>
    <row r="26" spans="1:7" ht="12.75" customHeight="1" x14ac:dyDescent="0.25">
      <c r="A26" s="47" t="s">
        <v>466</v>
      </c>
      <c r="B26" s="200">
        <v>10175</v>
      </c>
      <c r="C26" s="97">
        <v>9479</v>
      </c>
      <c r="D26" s="97">
        <v>9128</v>
      </c>
      <c r="E26" s="97">
        <v>8627</v>
      </c>
      <c r="F26" s="97">
        <v>8482</v>
      </c>
      <c r="G26" s="97">
        <v>8174</v>
      </c>
    </row>
    <row r="27" spans="1:7" ht="12.75" customHeight="1" x14ac:dyDescent="0.25">
      <c r="A27" s="47" t="s">
        <v>467</v>
      </c>
      <c r="B27" s="200">
        <v>5794</v>
      </c>
      <c r="C27" s="97">
        <v>5627</v>
      </c>
      <c r="D27" s="97">
        <v>5536</v>
      </c>
      <c r="E27" s="97">
        <v>5959</v>
      </c>
      <c r="F27" s="97">
        <v>5948</v>
      </c>
      <c r="G27" s="97">
        <v>6281</v>
      </c>
    </row>
    <row r="28" spans="1:7" ht="12.75" customHeight="1" x14ac:dyDescent="0.25">
      <c r="A28" s="47" t="s">
        <v>468</v>
      </c>
      <c r="B28" s="200">
        <v>907</v>
      </c>
      <c r="C28" s="97">
        <v>1140</v>
      </c>
      <c r="D28" s="97">
        <v>1284</v>
      </c>
      <c r="E28" s="97">
        <v>1399</v>
      </c>
      <c r="F28" s="97">
        <v>1591</v>
      </c>
      <c r="G28" s="97">
        <v>1870</v>
      </c>
    </row>
    <row r="29" spans="1:7" ht="12.75" customHeight="1" x14ac:dyDescent="0.25">
      <c r="A29" s="47" t="s">
        <v>92</v>
      </c>
      <c r="B29" s="200">
        <v>1527</v>
      </c>
      <c r="C29" s="97">
        <v>1554</v>
      </c>
      <c r="D29" s="97">
        <v>1472</v>
      </c>
      <c r="E29" s="97">
        <v>1527</v>
      </c>
      <c r="F29" s="97">
        <v>1387</v>
      </c>
      <c r="G29" s="97">
        <v>1522</v>
      </c>
    </row>
    <row r="30" spans="1:7" ht="12.75" customHeight="1" x14ac:dyDescent="0.25">
      <c r="A30" s="47" t="s">
        <v>469</v>
      </c>
      <c r="B30" s="200">
        <v>1747</v>
      </c>
      <c r="C30" s="97">
        <v>1803</v>
      </c>
      <c r="D30" s="97">
        <v>2014</v>
      </c>
      <c r="E30" s="97">
        <v>2162</v>
      </c>
      <c r="F30" s="97">
        <v>2177</v>
      </c>
      <c r="G30" s="97">
        <v>2306</v>
      </c>
    </row>
    <row r="31" spans="1:7" ht="12.75" customHeight="1" x14ac:dyDescent="0.25">
      <c r="A31" s="47" t="s">
        <v>470</v>
      </c>
      <c r="B31" s="200">
        <v>2546</v>
      </c>
      <c r="C31" s="97">
        <v>2682</v>
      </c>
      <c r="D31" s="97">
        <v>2908</v>
      </c>
      <c r="E31" s="97">
        <v>3066</v>
      </c>
      <c r="F31" s="97">
        <v>3198</v>
      </c>
      <c r="G31" s="97">
        <v>3231</v>
      </c>
    </row>
    <row r="32" spans="1:7" ht="12.75" customHeight="1" x14ac:dyDescent="0.25">
      <c r="A32" s="47" t="s">
        <v>471</v>
      </c>
      <c r="B32" s="200">
        <v>6</v>
      </c>
      <c r="C32" s="97">
        <v>83</v>
      </c>
      <c r="D32" s="97">
        <v>92</v>
      </c>
      <c r="E32" s="97">
        <v>106</v>
      </c>
      <c r="F32" s="97">
        <v>119</v>
      </c>
      <c r="G32" s="97">
        <v>137</v>
      </c>
    </row>
    <row r="33" spans="1:7" ht="12.75" customHeight="1" x14ac:dyDescent="0.25">
      <c r="A33" s="47" t="s">
        <v>472</v>
      </c>
      <c r="B33" s="200">
        <v>3764</v>
      </c>
      <c r="C33" s="97">
        <v>4068</v>
      </c>
      <c r="D33" s="97">
        <v>4308</v>
      </c>
      <c r="E33" s="97">
        <v>4432</v>
      </c>
      <c r="F33" s="97">
        <v>4596</v>
      </c>
      <c r="G33" s="97">
        <v>4775</v>
      </c>
    </row>
    <row r="34" spans="1:7" ht="12.75" customHeight="1" x14ac:dyDescent="0.25">
      <c r="A34" s="47" t="s">
        <v>473</v>
      </c>
      <c r="B34" s="200">
        <v>6675</v>
      </c>
      <c r="C34" s="97">
        <v>6946</v>
      </c>
      <c r="D34" s="97">
        <v>6538</v>
      </c>
      <c r="E34" s="97">
        <v>6451</v>
      </c>
      <c r="F34" s="97">
        <v>6408</v>
      </c>
      <c r="G34" s="97">
        <v>6288</v>
      </c>
    </row>
    <row r="35" spans="1:7" ht="12.75" customHeight="1" x14ac:dyDescent="0.25">
      <c r="A35" s="47" t="s">
        <v>474</v>
      </c>
      <c r="B35" s="200">
        <v>613</v>
      </c>
      <c r="C35" s="97">
        <v>693</v>
      </c>
      <c r="D35" s="97">
        <v>588</v>
      </c>
      <c r="E35" s="97">
        <v>622</v>
      </c>
      <c r="F35" s="97">
        <v>613</v>
      </c>
      <c r="G35" s="97">
        <v>640</v>
      </c>
    </row>
    <row r="36" spans="1:7" ht="12.75" customHeight="1" x14ac:dyDescent="0.25">
      <c r="A36" s="47" t="s">
        <v>475</v>
      </c>
      <c r="B36" s="200">
        <v>32434</v>
      </c>
      <c r="C36" s="200">
        <v>32751</v>
      </c>
      <c r="D36" s="200">
        <v>32605</v>
      </c>
      <c r="E36" s="200">
        <v>33368</v>
      </c>
      <c r="F36" s="200">
        <v>33598</v>
      </c>
      <c r="G36" s="97">
        <v>34218</v>
      </c>
    </row>
    <row r="37" spans="1:7" ht="12.75" customHeight="1" x14ac:dyDescent="0.25">
      <c r="A37" s="47" t="s">
        <v>476</v>
      </c>
      <c r="B37" s="201">
        <v>44.6</v>
      </c>
      <c r="C37" s="202">
        <v>43.8</v>
      </c>
      <c r="D37" s="202">
        <v>44.2</v>
      </c>
      <c r="E37" s="202">
        <v>43.8</v>
      </c>
      <c r="F37" s="202">
        <v>43.5</v>
      </c>
      <c r="G37" s="117">
        <v>43.9</v>
      </c>
    </row>
    <row r="38" spans="1:7" ht="12.75" customHeight="1" x14ac:dyDescent="0.25">
      <c r="A38" s="47" t="s">
        <v>477</v>
      </c>
      <c r="B38" s="201">
        <v>55.4</v>
      </c>
      <c r="C38" s="202">
        <v>56.2</v>
      </c>
      <c r="D38" s="202">
        <v>55.8</v>
      </c>
      <c r="E38" s="202">
        <v>56.2</v>
      </c>
      <c r="F38" s="202">
        <v>56.5</v>
      </c>
      <c r="G38" s="117">
        <v>56.1</v>
      </c>
    </row>
    <row r="39" spans="1:7" ht="12.75" customHeight="1" x14ac:dyDescent="0.25">
      <c r="A39" s="47"/>
      <c r="B39" s="201"/>
      <c r="C39" s="202"/>
      <c r="D39" s="202"/>
      <c r="E39" s="202"/>
      <c r="F39" s="202"/>
    </row>
    <row r="40" spans="1:7" ht="12.75" customHeight="1" x14ac:dyDescent="0.25">
      <c r="A40" s="198" t="s">
        <v>480</v>
      </c>
      <c r="B40" s="201"/>
      <c r="C40" s="199"/>
      <c r="D40" s="199"/>
      <c r="E40" s="199"/>
      <c r="F40" s="199"/>
    </row>
    <row r="41" spans="1:7" ht="12.75" customHeight="1" x14ac:dyDescent="0.25">
      <c r="A41" s="47" t="s">
        <v>465</v>
      </c>
      <c r="B41" s="200">
        <v>158</v>
      </c>
      <c r="C41" s="97">
        <v>144</v>
      </c>
      <c r="D41" s="97">
        <v>147</v>
      </c>
      <c r="E41" s="97">
        <v>169</v>
      </c>
      <c r="F41" s="97">
        <v>170</v>
      </c>
      <c r="G41" s="97">
        <v>156</v>
      </c>
    </row>
    <row r="42" spans="1:7" ht="12.75" customHeight="1" x14ac:dyDescent="0.25">
      <c r="A42" s="47" t="s">
        <v>479</v>
      </c>
      <c r="B42" s="200">
        <v>139</v>
      </c>
      <c r="C42" s="97">
        <v>139</v>
      </c>
      <c r="D42" s="97">
        <v>164</v>
      </c>
      <c r="E42" s="97">
        <v>176</v>
      </c>
      <c r="F42" s="97">
        <v>206</v>
      </c>
      <c r="G42" s="97">
        <v>228</v>
      </c>
    </row>
    <row r="43" spans="1:7" ht="12.75" customHeight="1" x14ac:dyDescent="0.25">
      <c r="A43" s="47" t="s">
        <v>466</v>
      </c>
      <c r="B43" s="200">
        <v>715</v>
      </c>
      <c r="C43" s="97">
        <v>648</v>
      </c>
      <c r="D43" s="97">
        <v>806</v>
      </c>
      <c r="E43" s="97">
        <v>817</v>
      </c>
      <c r="F43" s="97">
        <v>872</v>
      </c>
      <c r="G43" s="97">
        <v>868</v>
      </c>
    </row>
    <row r="44" spans="1:7" ht="12.75" customHeight="1" x14ac:dyDescent="0.25">
      <c r="A44" s="47" t="s">
        <v>467</v>
      </c>
      <c r="B44" s="200">
        <v>2277</v>
      </c>
      <c r="C44" s="97">
        <v>2275</v>
      </c>
      <c r="D44" s="97">
        <v>1865</v>
      </c>
      <c r="E44" s="97">
        <v>1963</v>
      </c>
      <c r="F44" s="97">
        <v>2021</v>
      </c>
      <c r="G44" s="97">
        <v>2043</v>
      </c>
    </row>
    <row r="45" spans="1:7" ht="12.75" customHeight="1" x14ac:dyDescent="0.25">
      <c r="A45" s="47" t="s">
        <v>468</v>
      </c>
      <c r="B45" s="200">
        <v>168</v>
      </c>
      <c r="C45" s="97">
        <v>312</v>
      </c>
      <c r="D45" s="97">
        <v>398</v>
      </c>
      <c r="E45" s="97">
        <v>446</v>
      </c>
      <c r="F45" s="97">
        <v>472</v>
      </c>
      <c r="G45" s="97">
        <v>566</v>
      </c>
    </row>
    <row r="46" spans="1:7" ht="12.75" customHeight="1" x14ac:dyDescent="0.25">
      <c r="A46" s="47" t="s">
        <v>92</v>
      </c>
      <c r="B46" s="200">
        <v>2355</v>
      </c>
      <c r="C46" s="97">
        <v>2148</v>
      </c>
      <c r="D46" s="97">
        <v>1745</v>
      </c>
      <c r="E46" s="97">
        <v>1830</v>
      </c>
      <c r="F46" s="97">
        <v>1918</v>
      </c>
      <c r="G46" s="97">
        <v>1832</v>
      </c>
    </row>
    <row r="47" spans="1:7" ht="12.75" customHeight="1" x14ac:dyDescent="0.25">
      <c r="A47" s="47" t="s">
        <v>469</v>
      </c>
      <c r="B47" s="200">
        <v>490</v>
      </c>
      <c r="C47" s="97">
        <v>468</v>
      </c>
      <c r="D47" s="97">
        <v>510</v>
      </c>
      <c r="E47" s="97">
        <v>515</v>
      </c>
      <c r="F47" s="97">
        <v>601</v>
      </c>
      <c r="G47" s="97">
        <v>679</v>
      </c>
    </row>
    <row r="48" spans="1:7" ht="12.75" customHeight="1" x14ac:dyDescent="0.25">
      <c r="A48" s="47" t="s">
        <v>470</v>
      </c>
      <c r="B48" s="200">
        <v>1113</v>
      </c>
      <c r="C48" s="97">
        <v>1313</v>
      </c>
      <c r="D48" s="97">
        <v>1346</v>
      </c>
      <c r="E48" s="97">
        <v>1308</v>
      </c>
      <c r="F48" s="97">
        <v>1244</v>
      </c>
      <c r="G48" s="97">
        <v>1360</v>
      </c>
    </row>
    <row r="49" spans="1:7" ht="12.75" customHeight="1" x14ac:dyDescent="0.25">
      <c r="A49" s="47" t="s">
        <v>471</v>
      </c>
      <c r="B49" s="200">
        <v>102</v>
      </c>
      <c r="C49" s="97">
        <v>110</v>
      </c>
      <c r="D49" s="97">
        <v>121</v>
      </c>
      <c r="E49" s="97">
        <v>121</v>
      </c>
      <c r="F49" s="97">
        <v>145</v>
      </c>
      <c r="G49" s="97">
        <v>133</v>
      </c>
    </row>
    <row r="50" spans="1:7" ht="12.75" customHeight="1" x14ac:dyDescent="0.25">
      <c r="A50" s="47" t="s">
        <v>472</v>
      </c>
      <c r="B50" s="200">
        <v>380</v>
      </c>
      <c r="C50" s="97">
        <v>480</v>
      </c>
      <c r="D50" s="97">
        <v>511</v>
      </c>
      <c r="E50" s="97">
        <v>431</v>
      </c>
      <c r="F50" s="97">
        <v>481</v>
      </c>
      <c r="G50" s="97">
        <v>594</v>
      </c>
    </row>
    <row r="51" spans="1:7" ht="12.75" customHeight="1" x14ac:dyDescent="0.25">
      <c r="A51" s="47" t="s">
        <v>473</v>
      </c>
      <c r="B51" s="200">
        <v>1805</v>
      </c>
      <c r="C51" s="97">
        <v>1757</v>
      </c>
      <c r="D51" s="97">
        <v>1681</v>
      </c>
      <c r="E51" s="97">
        <v>1743</v>
      </c>
      <c r="F51" s="97">
        <v>1601</v>
      </c>
      <c r="G51" s="97">
        <v>1601</v>
      </c>
    </row>
    <row r="52" spans="1:7" ht="12.75" customHeight="1" x14ac:dyDescent="0.25">
      <c r="A52" s="47" t="s">
        <v>474</v>
      </c>
      <c r="B52" s="200">
        <v>21</v>
      </c>
      <c r="D52" s="97">
        <v>39</v>
      </c>
      <c r="E52" s="97">
        <v>36</v>
      </c>
      <c r="F52" s="97">
        <v>32</v>
      </c>
      <c r="G52" s="97">
        <v>34</v>
      </c>
    </row>
    <row r="53" spans="1:7" ht="12.75" customHeight="1" x14ac:dyDescent="0.25">
      <c r="A53" s="47" t="s">
        <v>475</v>
      </c>
      <c r="B53" s="200">
        <v>9595</v>
      </c>
      <c r="C53" s="200">
        <v>9519</v>
      </c>
      <c r="D53" s="200">
        <v>9292</v>
      </c>
      <c r="E53" s="200">
        <v>9518</v>
      </c>
      <c r="F53" s="97">
        <v>9761</v>
      </c>
      <c r="G53" s="97">
        <v>10090</v>
      </c>
    </row>
    <row r="54" spans="1:7" ht="12.75" customHeight="1" x14ac:dyDescent="0.25">
      <c r="A54" s="47" t="s">
        <v>476</v>
      </c>
      <c r="B54" s="201">
        <v>39.299999999999997</v>
      </c>
      <c r="C54" s="202">
        <v>39.9</v>
      </c>
      <c r="D54" s="202">
        <v>39.799999999999997</v>
      </c>
      <c r="E54" s="202">
        <v>39.9</v>
      </c>
      <c r="F54" s="90">
        <v>40.700000000000003</v>
      </c>
      <c r="G54" s="117">
        <v>41</v>
      </c>
    </row>
    <row r="55" spans="1:7" ht="12.75" customHeight="1" x14ac:dyDescent="0.25">
      <c r="A55" s="47" t="s">
        <v>477</v>
      </c>
      <c r="B55" s="201">
        <v>60.7</v>
      </c>
      <c r="C55" s="202">
        <v>60.1</v>
      </c>
      <c r="D55" s="202">
        <v>60.2</v>
      </c>
      <c r="E55" s="202">
        <v>60.1</v>
      </c>
      <c r="F55" s="90">
        <v>59.3</v>
      </c>
      <c r="G55" s="117">
        <v>59</v>
      </c>
    </row>
    <row r="56" spans="1:7" ht="12.75" customHeight="1" x14ac:dyDescent="0.25">
      <c r="A56" s="47"/>
      <c r="B56" s="201"/>
      <c r="C56" s="202"/>
      <c r="D56" s="202"/>
      <c r="E56" s="202"/>
      <c r="F56" s="202"/>
    </row>
    <row r="57" spans="1:7" ht="12.75" customHeight="1" x14ac:dyDescent="0.25">
      <c r="A57" s="198" t="s">
        <v>481</v>
      </c>
      <c r="B57" s="197"/>
      <c r="C57" s="199"/>
      <c r="D57" s="199"/>
      <c r="E57" s="199"/>
      <c r="F57" s="199"/>
    </row>
    <row r="58" spans="1:7" ht="12.75" customHeight="1" x14ac:dyDescent="0.25">
      <c r="A58" s="47" t="s">
        <v>465</v>
      </c>
      <c r="B58" s="200">
        <v>49</v>
      </c>
      <c r="C58" s="97">
        <v>47</v>
      </c>
      <c r="D58" s="97">
        <v>41</v>
      </c>
      <c r="E58" s="97">
        <v>42</v>
      </c>
      <c r="F58" s="97">
        <v>50</v>
      </c>
      <c r="G58" s="97">
        <v>44</v>
      </c>
    </row>
    <row r="59" spans="1:7" ht="12.75" customHeight="1" x14ac:dyDescent="0.25">
      <c r="A59" s="47" t="s">
        <v>479</v>
      </c>
      <c r="B59" s="200">
        <v>2</v>
      </c>
      <c r="C59" s="97">
        <v>3</v>
      </c>
      <c r="D59" s="97">
        <v>7</v>
      </c>
      <c r="E59" s="97">
        <v>1</v>
      </c>
      <c r="F59" s="97">
        <v>3</v>
      </c>
      <c r="G59" s="97">
        <v>1</v>
      </c>
    </row>
    <row r="60" spans="1:7" ht="12.75" customHeight="1" x14ac:dyDescent="0.25">
      <c r="A60" s="47" t="s">
        <v>466</v>
      </c>
      <c r="B60" s="200">
        <v>112</v>
      </c>
      <c r="C60" s="97">
        <v>107</v>
      </c>
      <c r="D60" s="97">
        <v>106</v>
      </c>
      <c r="E60" s="97">
        <v>102</v>
      </c>
      <c r="F60" s="97">
        <v>88</v>
      </c>
      <c r="G60" s="97">
        <v>106</v>
      </c>
    </row>
    <row r="61" spans="1:7" ht="12.75" customHeight="1" x14ac:dyDescent="0.25">
      <c r="A61" s="47" t="s">
        <v>467</v>
      </c>
      <c r="B61" s="200">
        <v>47</v>
      </c>
      <c r="C61" s="97">
        <v>40</v>
      </c>
      <c r="D61" s="97">
        <v>46</v>
      </c>
      <c r="E61" s="97">
        <v>44</v>
      </c>
      <c r="F61" s="97">
        <v>40</v>
      </c>
      <c r="G61" s="97">
        <v>33</v>
      </c>
    </row>
    <row r="62" spans="1:7" ht="12.75" customHeight="1" x14ac:dyDescent="0.25">
      <c r="A62" s="47" t="s">
        <v>468</v>
      </c>
      <c r="B62" s="200">
        <v>33</v>
      </c>
      <c r="C62" s="97">
        <v>37</v>
      </c>
      <c r="D62" s="97">
        <v>33</v>
      </c>
      <c r="E62" s="97">
        <v>42</v>
      </c>
      <c r="F62" s="97">
        <v>27</v>
      </c>
      <c r="G62" s="97">
        <v>39</v>
      </c>
    </row>
    <row r="63" spans="1:7" ht="12.75" customHeight="1" x14ac:dyDescent="0.25">
      <c r="A63" s="47" t="s">
        <v>92</v>
      </c>
      <c r="B63" s="200">
        <v>107</v>
      </c>
      <c r="C63" s="97">
        <v>87</v>
      </c>
      <c r="D63" s="97">
        <v>63</v>
      </c>
      <c r="E63" s="97">
        <v>121</v>
      </c>
      <c r="F63" s="97">
        <v>118</v>
      </c>
      <c r="G63" s="97">
        <v>72</v>
      </c>
    </row>
    <row r="64" spans="1:7" ht="12.75" customHeight="1" x14ac:dyDescent="0.25">
      <c r="A64" s="47" t="s">
        <v>469</v>
      </c>
      <c r="B64" s="200">
        <v>125</v>
      </c>
      <c r="C64" s="97">
        <v>161</v>
      </c>
      <c r="D64" s="97">
        <v>175</v>
      </c>
      <c r="E64" s="97">
        <v>154</v>
      </c>
      <c r="F64" s="97">
        <v>166</v>
      </c>
      <c r="G64" s="97">
        <v>177</v>
      </c>
    </row>
    <row r="65" spans="1:13" ht="12.75" customHeight="1" x14ac:dyDescent="0.25">
      <c r="A65" s="47" t="s">
        <v>470</v>
      </c>
      <c r="B65" s="200">
        <v>118</v>
      </c>
      <c r="C65" s="97">
        <v>169</v>
      </c>
      <c r="D65" s="97">
        <v>155</v>
      </c>
      <c r="E65" s="97">
        <v>209</v>
      </c>
      <c r="F65" s="97">
        <v>256</v>
      </c>
      <c r="G65" s="97">
        <v>253</v>
      </c>
    </row>
    <row r="66" spans="1:13" ht="12.75" customHeight="1" x14ac:dyDescent="0.25">
      <c r="A66" s="47" t="s">
        <v>471</v>
      </c>
      <c r="B66" s="200">
        <v>1</v>
      </c>
      <c r="C66" s="97">
        <v>3</v>
      </c>
      <c r="D66" s="97">
        <v>2</v>
      </c>
      <c r="E66" s="97">
        <v>5</v>
      </c>
      <c r="F66" s="97">
        <v>2</v>
      </c>
      <c r="G66" s="97">
        <v>8</v>
      </c>
    </row>
    <row r="67" spans="1:13" ht="12.75" customHeight="1" x14ac:dyDescent="0.25">
      <c r="A67" s="47" t="s">
        <v>472</v>
      </c>
      <c r="B67" s="200">
        <v>264</v>
      </c>
      <c r="C67" s="97">
        <v>282</v>
      </c>
      <c r="D67" s="97">
        <v>301</v>
      </c>
      <c r="E67" s="97">
        <v>296</v>
      </c>
      <c r="F67" s="97">
        <v>282</v>
      </c>
      <c r="G67" s="97">
        <v>275</v>
      </c>
    </row>
    <row r="68" spans="1:13" ht="12.75" customHeight="1" x14ac:dyDescent="0.25">
      <c r="A68" s="47" t="s">
        <v>473</v>
      </c>
      <c r="B68" s="200">
        <v>202</v>
      </c>
      <c r="C68" s="97">
        <v>183</v>
      </c>
      <c r="D68" s="97">
        <v>156</v>
      </c>
      <c r="E68" s="97">
        <v>159</v>
      </c>
      <c r="F68" s="97">
        <v>142</v>
      </c>
      <c r="G68" s="97">
        <v>142</v>
      </c>
    </row>
    <row r="69" spans="1:13" ht="12.75" customHeight="1" x14ac:dyDescent="0.25">
      <c r="A69" s="47" t="s">
        <v>482</v>
      </c>
      <c r="B69" s="200">
        <v>2</v>
      </c>
      <c r="C69" s="97">
        <v>2</v>
      </c>
      <c r="D69" s="97">
        <v>3</v>
      </c>
      <c r="E69" s="97">
        <v>7</v>
      </c>
      <c r="F69" s="97">
        <v>4</v>
      </c>
      <c r="G69" s="97">
        <v>3</v>
      </c>
      <c r="I69" s="96"/>
      <c r="J69" s="96"/>
      <c r="K69" s="96"/>
      <c r="L69" s="96"/>
      <c r="M69" s="96"/>
    </row>
    <row r="70" spans="1:13" ht="12.75" customHeight="1" x14ac:dyDescent="0.25">
      <c r="A70" s="47" t="s">
        <v>475</v>
      </c>
      <c r="B70" s="203">
        <v>1062</v>
      </c>
      <c r="C70" s="203">
        <v>1121</v>
      </c>
      <c r="D70" s="203">
        <v>1088</v>
      </c>
      <c r="E70" s="203">
        <v>1199</v>
      </c>
      <c r="F70" s="97">
        <v>1202</v>
      </c>
      <c r="G70" s="97">
        <v>1153</v>
      </c>
    </row>
    <row r="71" spans="1:13" ht="12.75" customHeight="1" x14ac:dyDescent="0.25">
      <c r="A71" s="47" t="s">
        <v>476</v>
      </c>
      <c r="B71" s="201">
        <v>51.7</v>
      </c>
      <c r="C71" s="202">
        <v>48.3</v>
      </c>
      <c r="D71" s="202">
        <v>51.3</v>
      </c>
      <c r="E71" s="202">
        <v>48.7</v>
      </c>
      <c r="F71" s="90">
        <v>45.3</v>
      </c>
      <c r="G71" s="117">
        <v>44.4</v>
      </c>
    </row>
    <row r="72" spans="1:13" ht="12.75" customHeight="1" x14ac:dyDescent="0.25">
      <c r="A72" s="47" t="s">
        <v>477</v>
      </c>
      <c r="B72" s="201">
        <v>48.3</v>
      </c>
      <c r="C72" s="202">
        <v>51.7</v>
      </c>
      <c r="D72" s="202">
        <v>48.7</v>
      </c>
      <c r="E72" s="202">
        <v>51.3</v>
      </c>
      <c r="F72" s="90">
        <v>54.7</v>
      </c>
      <c r="G72" s="117">
        <v>55.6</v>
      </c>
    </row>
    <row r="73" spans="1:13" ht="12.75" customHeight="1" x14ac:dyDescent="0.25">
      <c r="A73" s="47"/>
      <c r="B73" s="201"/>
      <c r="C73" s="199"/>
      <c r="D73" s="199"/>
      <c r="E73" s="199"/>
      <c r="F73" s="199"/>
    </row>
    <row r="74" spans="1:13" ht="12.75" customHeight="1" x14ac:dyDescent="0.25">
      <c r="A74" s="198" t="s">
        <v>483</v>
      </c>
      <c r="B74" s="201"/>
      <c r="C74" s="199"/>
      <c r="D74" s="199"/>
      <c r="E74" s="199"/>
      <c r="F74" s="199"/>
    </row>
    <row r="75" spans="1:13" ht="12.75" customHeight="1" x14ac:dyDescent="0.25">
      <c r="A75" s="47" t="s">
        <v>470</v>
      </c>
      <c r="B75" s="200">
        <v>805</v>
      </c>
      <c r="C75" s="97">
        <v>802</v>
      </c>
      <c r="D75" s="97">
        <v>784</v>
      </c>
      <c r="E75" s="97">
        <v>793</v>
      </c>
      <c r="F75" s="97">
        <v>892</v>
      </c>
      <c r="G75" s="97">
        <v>5</v>
      </c>
    </row>
    <row r="76" spans="1:13" ht="12.75" customHeight="1" x14ac:dyDescent="0.25">
      <c r="A76" s="47" t="s">
        <v>471</v>
      </c>
      <c r="B76" s="200">
        <v>674</v>
      </c>
      <c r="C76" s="97">
        <v>654</v>
      </c>
      <c r="D76" s="97">
        <v>655</v>
      </c>
      <c r="E76" s="97">
        <v>574</v>
      </c>
      <c r="F76" s="97">
        <v>498</v>
      </c>
      <c r="G76" s="97">
        <v>957</v>
      </c>
    </row>
    <row r="77" spans="1:13" ht="12.75" customHeight="1" x14ac:dyDescent="0.25">
      <c r="A77" s="47" t="s">
        <v>484</v>
      </c>
      <c r="B77" s="200">
        <v>0</v>
      </c>
      <c r="C77" s="97">
        <v>0</v>
      </c>
      <c r="D77" s="97">
        <v>0</v>
      </c>
      <c r="E77" s="97">
        <v>0</v>
      </c>
      <c r="F77" s="97">
        <v>0</v>
      </c>
      <c r="G77" s="97">
        <v>504</v>
      </c>
    </row>
    <row r="78" spans="1:13" ht="12.75" customHeight="1" x14ac:dyDescent="0.25">
      <c r="A78" s="204" t="s">
        <v>92</v>
      </c>
      <c r="B78" s="200">
        <v>0</v>
      </c>
      <c r="C78" s="97">
        <v>0</v>
      </c>
      <c r="D78" s="97">
        <v>6</v>
      </c>
      <c r="E78" s="97">
        <v>16</v>
      </c>
      <c r="F78" s="97">
        <v>10</v>
      </c>
      <c r="G78" s="97">
        <v>0</v>
      </c>
    </row>
    <row r="79" spans="1:13" ht="12.75" customHeight="1" x14ac:dyDescent="0.25">
      <c r="A79" s="204" t="s">
        <v>473</v>
      </c>
      <c r="B79" s="200">
        <v>20</v>
      </c>
      <c r="C79" s="97">
        <v>24</v>
      </c>
      <c r="D79" s="97">
        <v>25</v>
      </c>
      <c r="E79" s="97">
        <v>19</v>
      </c>
      <c r="F79" s="97">
        <v>13</v>
      </c>
      <c r="G79" s="97">
        <v>23</v>
      </c>
    </row>
    <row r="80" spans="1:13" ht="12.75" customHeight="1" x14ac:dyDescent="0.25">
      <c r="A80" s="47" t="s">
        <v>475</v>
      </c>
      <c r="B80" s="200">
        <v>1499</v>
      </c>
      <c r="C80" s="200">
        <v>1480</v>
      </c>
      <c r="D80" s="200">
        <v>1470</v>
      </c>
      <c r="E80" s="200">
        <v>1402</v>
      </c>
      <c r="F80" s="200">
        <v>1413</v>
      </c>
      <c r="G80" s="97">
        <v>1489</v>
      </c>
    </row>
    <row r="81" spans="1:8" ht="12.75" customHeight="1" x14ac:dyDescent="0.25">
      <c r="A81" s="47" t="s">
        <v>476</v>
      </c>
      <c r="B81" s="201">
        <v>44.6</v>
      </c>
      <c r="C81" s="202">
        <v>43.4</v>
      </c>
      <c r="D81" s="202">
        <v>45.5</v>
      </c>
      <c r="E81" s="202">
        <v>43.9</v>
      </c>
      <c r="F81" s="202">
        <v>43.5</v>
      </c>
      <c r="G81" s="117">
        <v>41.4</v>
      </c>
    </row>
    <row r="82" spans="1:8" ht="12.75" customHeight="1" x14ac:dyDescent="0.25">
      <c r="A82" s="47" t="s">
        <v>477</v>
      </c>
      <c r="B82" s="201">
        <v>55.4</v>
      </c>
      <c r="C82" s="202">
        <v>56.6</v>
      </c>
      <c r="D82" s="202">
        <v>54.5</v>
      </c>
      <c r="E82" s="202">
        <v>56.1</v>
      </c>
      <c r="F82" s="202">
        <v>56.5</v>
      </c>
      <c r="G82" s="117">
        <v>58.6</v>
      </c>
    </row>
    <row r="83" spans="1:8" ht="12.75" customHeight="1" x14ac:dyDescent="0.25">
      <c r="A83" s="47"/>
      <c r="B83" s="47"/>
      <c r="C83" s="47"/>
      <c r="D83" s="47"/>
      <c r="E83" s="47"/>
      <c r="F83" s="47"/>
      <c r="G83" s="47"/>
    </row>
    <row r="84" spans="1:8" ht="14.25" customHeight="1" x14ac:dyDescent="0.25">
      <c r="A84" s="269" t="s">
        <v>485</v>
      </c>
      <c r="B84" s="269"/>
      <c r="C84" s="269"/>
      <c r="D84" s="269"/>
      <c r="E84" s="269"/>
      <c r="F84" s="269"/>
      <c r="G84" s="269"/>
    </row>
    <row r="85" spans="1:8" ht="14.25" customHeight="1" x14ac:dyDescent="0.25">
      <c r="A85" s="269" t="s">
        <v>486</v>
      </c>
      <c r="B85" s="269"/>
      <c r="C85" s="269"/>
      <c r="D85" s="269"/>
      <c r="E85" s="269"/>
      <c r="F85" s="269"/>
      <c r="G85" s="269"/>
    </row>
    <row r="86" spans="1:8" ht="14.25" customHeight="1" x14ac:dyDescent="0.25">
      <c r="A86" s="269" t="s">
        <v>487</v>
      </c>
      <c r="B86" s="269"/>
      <c r="C86" s="269"/>
      <c r="D86" s="269"/>
      <c r="E86" s="269"/>
      <c r="F86" s="269"/>
      <c r="G86" s="269"/>
    </row>
    <row r="87" spans="1:8" ht="14.25" customHeight="1" x14ac:dyDescent="0.25">
      <c r="A87" s="269" t="s">
        <v>488</v>
      </c>
      <c r="B87" s="269"/>
      <c r="C87" s="269"/>
      <c r="D87" s="269"/>
      <c r="E87" s="269"/>
      <c r="F87" s="269"/>
      <c r="G87" s="269"/>
      <c r="H87" s="47"/>
    </row>
    <row r="88" spans="1:8" ht="12.75" customHeight="1" x14ac:dyDescent="0.25">
      <c r="A88" s="205"/>
      <c r="B88" s="206"/>
      <c r="C88" s="206"/>
      <c r="D88" s="206"/>
      <c r="E88" s="206"/>
      <c r="F88" s="207"/>
      <c r="G88" s="207"/>
    </row>
    <row r="89" spans="1:8" ht="14.25" customHeight="1" x14ac:dyDescent="0.25">
      <c r="A89" s="103" t="s">
        <v>489</v>
      </c>
      <c r="B89" s="206"/>
      <c r="C89" s="206"/>
      <c r="D89" s="206"/>
      <c r="E89" s="206"/>
      <c r="F89" s="207"/>
      <c r="G89" s="207"/>
    </row>
    <row r="95" spans="1:8" x14ac:dyDescent="0.25">
      <c r="A95" s="71" t="s">
        <v>490</v>
      </c>
    </row>
  </sheetData>
  <mergeCells count="7">
    <mergeCell ref="A87:G87"/>
    <mergeCell ref="A1:G1"/>
    <mergeCell ref="A2:G2"/>
    <mergeCell ref="A3:G3"/>
    <mergeCell ref="A84:G84"/>
    <mergeCell ref="A85:G85"/>
    <mergeCell ref="A86:G86"/>
  </mergeCells>
  <printOptions horizontalCentered="1"/>
  <pageMargins left="0.5" right="0.5" top="0.5" bottom="0.5" header="0.3" footer="0.3"/>
  <pageSetup scale="90" orientation="portrait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43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0" style="16" customWidth="1"/>
    <col min="2" max="4" width="16.42578125" style="16" customWidth="1"/>
    <col min="5" max="5" width="4.85546875" style="16" customWidth="1"/>
    <col min="6" max="6" width="15" style="16" customWidth="1"/>
    <col min="7" max="8" width="16.42578125" style="16" customWidth="1"/>
    <col min="9" max="9" width="2.85546875" style="16" customWidth="1"/>
    <col min="10" max="16384" width="9.28515625" style="16"/>
  </cols>
  <sheetData>
    <row r="1" spans="1:8" ht="12.75" customHeight="1" x14ac:dyDescent="0.25">
      <c r="A1" s="270" t="s">
        <v>60</v>
      </c>
      <c r="B1" s="270"/>
      <c r="C1" s="270"/>
      <c r="D1" s="270"/>
      <c r="E1" s="270"/>
      <c r="F1" s="270"/>
      <c r="G1" s="270"/>
      <c r="H1" s="270"/>
    </row>
    <row r="2" spans="1:8" ht="12.75" customHeight="1" x14ac:dyDescent="0.25">
      <c r="A2" s="270" t="s">
        <v>61</v>
      </c>
      <c r="B2" s="270"/>
      <c r="C2" s="270"/>
      <c r="D2" s="270"/>
      <c r="E2" s="270"/>
      <c r="F2" s="270"/>
      <c r="G2" s="270"/>
      <c r="H2" s="270"/>
    </row>
    <row r="3" spans="1:8" ht="12.75" customHeight="1" x14ac:dyDescent="0.25">
      <c r="A3" s="270" t="s">
        <v>62</v>
      </c>
      <c r="B3" s="270"/>
      <c r="C3" s="270"/>
      <c r="D3" s="270"/>
      <c r="E3" s="270"/>
      <c r="F3" s="270"/>
      <c r="G3" s="270"/>
      <c r="H3" s="270"/>
    </row>
    <row r="4" spans="1:8" ht="12.75" customHeight="1" x14ac:dyDescent="0.25">
      <c r="A4" s="271" t="s">
        <v>63</v>
      </c>
      <c r="B4" s="271"/>
      <c r="C4" s="271"/>
      <c r="D4" s="271"/>
      <c r="E4" s="271"/>
      <c r="F4" s="271"/>
      <c r="G4" s="271"/>
      <c r="H4" s="271"/>
    </row>
    <row r="5" spans="1:8" ht="12.75" customHeight="1" x14ac:dyDescent="0.25">
      <c r="A5" s="17"/>
      <c r="B5" s="18"/>
      <c r="C5" s="18"/>
      <c r="D5" s="18"/>
      <c r="E5" s="18"/>
      <c r="F5" s="18"/>
      <c r="G5" s="18"/>
      <c r="H5" s="18"/>
    </row>
    <row r="6" spans="1:8" ht="12.75" customHeight="1" x14ac:dyDescent="0.25">
      <c r="A6" s="272" t="s">
        <v>64</v>
      </c>
      <c r="B6" s="272"/>
      <c r="C6" s="272"/>
      <c r="D6" s="272"/>
      <c r="E6" s="272"/>
      <c r="F6" s="272"/>
      <c r="G6" s="272"/>
      <c r="H6" s="272"/>
    </row>
    <row r="7" spans="1:8" ht="12.75" customHeight="1" x14ac:dyDescent="0.25">
      <c r="A7" s="18"/>
      <c r="B7" s="18"/>
      <c r="C7" s="18"/>
      <c r="D7" s="18"/>
      <c r="E7" s="18"/>
      <c r="F7" s="18"/>
      <c r="G7" s="18"/>
      <c r="H7" s="18"/>
    </row>
    <row r="8" spans="1:8" ht="12.75" customHeight="1" x14ac:dyDescent="0.25">
      <c r="A8" s="19" t="s">
        <v>65</v>
      </c>
      <c r="B8" s="20"/>
      <c r="C8" s="20"/>
      <c r="D8" s="20"/>
      <c r="E8" s="20"/>
      <c r="F8" s="273" t="s">
        <v>66</v>
      </c>
      <c r="G8" s="273"/>
      <c r="H8" s="273"/>
    </row>
    <row r="9" spans="1:8" ht="12.75" customHeight="1" x14ac:dyDescent="0.25">
      <c r="A9" s="19" t="s">
        <v>67</v>
      </c>
      <c r="B9" s="21" t="s">
        <v>68</v>
      </c>
      <c r="C9" s="21" t="s">
        <v>69</v>
      </c>
      <c r="D9" s="21" t="s">
        <v>70</v>
      </c>
      <c r="E9" s="20"/>
      <c r="F9" s="20"/>
      <c r="G9" s="21" t="s">
        <v>71</v>
      </c>
      <c r="H9" s="20"/>
    </row>
    <row r="10" spans="1:8" ht="12.75" customHeight="1" x14ac:dyDescent="0.25">
      <c r="A10" s="22" t="s">
        <v>72</v>
      </c>
      <c r="B10" s="23" t="s">
        <v>73</v>
      </c>
      <c r="C10" s="23" t="s">
        <v>73</v>
      </c>
      <c r="D10" s="23" t="s">
        <v>73</v>
      </c>
      <c r="E10" s="24"/>
      <c r="F10" s="23" t="s">
        <v>68</v>
      </c>
      <c r="G10" s="23" t="s">
        <v>74</v>
      </c>
      <c r="H10" s="23" t="s">
        <v>75</v>
      </c>
    </row>
    <row r="11" spans="1:8" ht="12.75" customHeight="1" x14ac:dyDescent="0.25">
      <c r="A11" s="18"/>
      <c r="B11" s="20"/>
      <c r="C11" s="20"/>
      <c r="D11" s="20"/>
      <c r="E11" s="25"/>
      <c r="F11" s="20"/>
      <c r="G11" s="20"/>
      <c r="H11" s="20"/>
    </row>
    <row r="12" spans="1:8" ht="12.75" customHeight="1" x14ac:dyDescent="0.25">
      <c r="A12" s="17">
        <v>1994</v>
      </c>
      <c r="B12" s="26">
        <v>4932729</v>
      </c>
      <c r="C12" s="26">
        <v>3779033</v>
      </c>
      <c r="D12" s="26">
        <v>307169</v>
      </c>
      <c r="E12" s="27"/>
      <c r="F12" s="26">
        <v>846527</v>
      </c>
      <c r="G12" s="26">
        <v>669768</v>
      </c>
      <c r="H12" s="26">
        <v>176759</v>
      </c>
    </row>
    <row r="13" spans="1:8" ht="12.75" customHeight="1" x14ac:dyDescent="0.25">
      <c r="A13" s="17">
        <v>1995</v>
      </c>
      <c r="B13" s="26">
        <v>5170141</v>
      </c>
      <c r="C13" s="26">
        <v>3943721</v>
      </c>
      <c r="D13" s="26">
        <v>324866</v>
      </c>
      <c r="E13" s="27"/>
      <c r="F13" s="26">
        <v>901554</v>
      </c>
      <c r="G13" s="26">
        <v>711358</v>
      </c>
      <c r="H13" s="26">
        <v>190196</v>
      </c>
    </row>
    <row r="14" spans="1:8" ht="12.75" customHeight="1" x14ac:dyDescent="0.25">
      <c r="A14" s="17">
        <v>1996</v>
      </c>
      <c r="B14" s="26">
        <v>5415752</v>
      </c>
      <c r="C14" s="26">
        <v>4103489</v>
      </c>
      <c r="D14" s="26">
        <v>334397</v>
      </c>
      <c r="E14" s="27"/>
      <c r="F14" s="26">
        <v>977865</v>
      </c>
      <c r="G14" s="26">
        <v>763725</v>
      </c>
      <c r="H14" s="26">
        <v>214141</v>
      </c>
    </row>
    <row r="15" spans="1:8" ht="12.75" customHeight="1" x14ac:dyDescent="0.25">
      <c r="A15" s="17">
        <v>1997</v>
      </c>
      <c r="B15" s="26">
        <v>5636455</v>
      </c>
      <c r="C15" s="26">
        <v>4227100</v>
      </c>
      <c r="D15" s="26">
        <v>356430</v>
      </c>
      <c r="E15" s="27"/>
      <c r="F15" s="26">
        <v>1052925</v>
      </c>
      <c r="G15" s="26">
        <v>827268</v>
      </c>
      <c r="H15" s="26">
        <v>225656</v>
      </c>
    </row>
    <row r="16" spans="1:8" ht="12.75" customHeight="1" x14ac:dyDescent="0.25">
      <c r="A16" s="17">
        <v>1998</v>
      </c>
      <c r="B16" s="26">
        <v>5873014</v>
      </c>
      <c r="C16" s="26">
        <v>4377020</v>
      </c>
      <c r="D16" s="26">
        <v>400403</v>
      </c>
      <c r="E16" s="27"/>
      <c r="F16" s="26">
        <v>1095591</v>
      </c>
      <c r="G16" s="26">
        <v>839087</v>
      </c>
      <c r="H16" s="26">
        <v>256504</v>
      </c>
    </row>
    <row r="17" spans="1:8" ht="14.25" customHeight="1" x14ac:dyDescent="0.25">
      <c r="A17" s="28" t="s">
        <v>76</v>
      </c>
      <c r="B17" s="26">
        <v>6062444</v>
      </c>
      <c r="C17" s="26">
        <v>4483359</v>
      </c>
      <c r="D17" s="26">
        <v>431712</v>
      </c>
      <c r="E17" s="26"/>
      <c r="F17" s="26">
        <v>1147372</v>
      </c>
      <c r="G17" s="26">
        <v>870214</v>
      </c>
      <c r="H17" s="26">
        <v>277158</v>
      </c>
    </row>
    <row r="18" spans="1:8" ht="12.75" customHeight="1" x14ac:dyDescent="0.25">
      <c r="A18" s="17">
        <v>2000</v>
      </c>
      <c r="B18" s="29">
        <v>6361132</v>
      </c>
      <c r="C18" s="29">
        <v>4616901</v>
      </c>
      <c r="D18" s="29">
        <v>490878</v>
      </c>
      <c r="E18" s="18"/>
      <c r="F18" s="29">
        <v>1253353</v>
      </c>
      <c r="G18" s="29">
        <v>954928</v>
      </c>
      <c r="H18" s="29">
        <v>298425</v>
      </c>
    </row>
    <row r="19" spans="1:8" ht="12.75" customHeight="1" x14ac:dyDescent="0.25">
      <c r="A19" s="17">
        <v>2001</v>
      </c>
      <c r="B19" s="29">
        <v>6739203</v>
      </c>
      <c r="C19" s="29">
        <v>4843232</v>
      </c>
      <c r="D19" s="29">
        <v>552809</v>
      </c>
      <c r="E19" s="18"/>
      <c r="F19" s="29">
        <v>1343162</v>
      </c>
      <c r="G19" s="29">
        <v>1017964</v>
      </c>
      <c r="H19" s="29">
        <v>325198</v>
      </c>
    </row>
    <row r="20" spans="1:8" ht="12.75" customHeight="1" x14ac:dyDescent="0.25">
      <c r="A20" s="17">
        <v>2002</v>
      </c>
      <c r="B20" s="29">
        <v>7081049</v>
      </c>
      <c r="C20" s="29">
        <v>5042778</v>
      </c>
      <c r="D20" s="29">
        <v>625894</v>
      </c>
      <c r="E20" s="18"/>
      <c r="F20" s="29">
        <v>1412377</v>
      </c>
      <c r="G20" s="29">
        <v>1064212</v>
      </c>
      <c r="H20" s="29">
        <v>348165</v>
      </c>
    </row>
    <row r="21" spans="1:8" ht="12.75" customHeight="1" x14ac:dyDescent="0.25">
      <c r="A21" s="17">
        <v>2003</v>
      </c>
      <c r="B21" s="29">
        <v>7306750</v>
      </c>
      <c r="C21" s="29">
        <v>5130126</v>
      </c>
      <c r="D21" s="29">
        <v>691337</v>
      </c>
      <c r="E21" s="18"/>
      <c r="F21" s="29">
        <v>1485287</v>
      </c>
      <c r="G21" s="29">
        <v>1132489</v>
      </c>
      <c r="H21" s="29">
        <v>352798</v>
      </c>
    </row>
    <row r="22" spans="1:8" ht="12.75" customHeight="1" x14ac:dyDescent="0.25">
      <c r="A22" s="17">
        <v>2004</v>
      </c>
      <c r="B22" s="29">
        <v>7477687</v>
      </c>
      <c r="C22" s="29">
        <v>5213021</v>
      </c>
      <c r="D22" s="29">
        <v>732222</v>
      </c>
      <c r="E22" s="18"/>
      <c r="F22" s="29">
        <v>1532444</v>
      </c>
      <c r="G22" s="29">
        <v>1198009</v>
      </c>
      <c r="H22" s="29">
        <v>334435</v>
      </c>
    </row>
    <row r="23" spans="1:8" ht="12.75" customHeight="1" x14ac:dyDescent="0.25">
      <c r="A23" s="17">
        <v>2005</v>
      </c>
      <c r="B23" s="29">
        <v>7744512</v>
      </c>
      <c r="C23" s="29">
        <v>5364756</v>
      </c>
      <c r="D23" s="29">
        <v>782704</v>
      </c>
      <c r="E23" s="18"/>
      <c r="F23" s="29">
        <v>1597052</v>
      </c>
      <c r="G23" s="29">
        <v>1250136</v>
      </c>
      <c r="H23" s="29">
        <v>346916</v>
      </c>
    </row>
    <row r="24" spans="1:8" ht="12.75" customHeight="1" x14ac:dyDescent="0.25">
      <c r="A24" s="17">
        <v>2006</v>
      </c>
      <c r="B24" s="29">
        <v>8139545</v>
      </c>
      <c r="C24" s="29">
        <v>5660738</v>
      </c>
      <c r="D24" s="29">
        <v>791823</v>
      </c>
      <c r="E24" s="18"/>
      <c r="F24" s="29">
        <v>1686984</v>
      </c>
      <c r="G24" s="29">
        <v>1311263</v>
      </c>
      <c r="H24" s="29">
        <v>375721</v>
      </c>
    </row>
    <row r="25" spans="1:8" ht="12.75" customHeight="1" x14ac:dyDescent="0.25">
      <c r="A25" s="17">
        <v>2007</v>
      </c>
      <c r="B25" s="29">
        <v>8655050</v>
      </c>
      <c r="C25" s="29">
        <v>6067266</v>
      </c>
      <c r="D25" s="29">
        <v>798393</v>
      </c>
      <c r="E25" s="18"/>
      <c r="F25" s="29">
        <v>1789391</v>
      </c>
      <c r="G25" s="29">
        <v>1383607</v>
      </c>
      <c r="H25" s="29">
        <v>405784</v>
      </c>
    </row>
    <row r="26" spans="1:8" ht="12.75" customHeight="1" x14ac:dyDescent="0.25">
      <c r="A26" s="17">
        <v>2008</v>
      </c>
      <c r="B26" s="29">
        <v>9255495</v>
      </c>
      <c r="C26" s="29">
        <v>6569100</v>
      </c>
      <c r="D26" s="29">
        <v>816847</v>
      </c>
      <c r="E26" s="18"/>
      <c r="F26" s="29">
        <v>1869548</v>
      </c>
      <c r="G26" s="29">
        <v>1458556</v>
      </c>
      <c r="H26" s="29">
        <v>410992</v>
      </c>
    </row>
    <row r="27" spans="1:8" ht="12.75" customHeight="1" x14ac:dyDescent="0.25">
      <c r="A27" s="17">
        <v>2009</v>
      </c>
      <c r="B27" s="30">
        <v>9892584</v>
      </c>
      <c r="C27" s="30">
        <v>6623812</v>
      </c>
      <c r="D27" s="30">
        <v>1299512</v>
      </c>
      <c r="E27" s="31"/>
      <c r="F27" s="30">
        <v>1969260</v>
      </c>
      <c r="G27" s="30">
        <v>1555621</v>
      </c>
      <c r="H27" s="30">
        <v>413639</v>
      </c>
    </row>
    <row r="28" spans="1:8" ht="12.75" customHeight="1" x14ac:dyDescent="0.25">
      <c r="A28" s="17">
        <v>2010</v>
      </c>
      <c r="B28" s="30">
        <v>9874106</v>
      </c>
      <c r="C28" s="30">
        <v>6478916</v>
      </c>
      <c r="D28" s="30">
        <v>1307990</v>
      </c>
      <c r="E28" s="31"/>
      <c r="F28" s="30">
        <v>2087200</v>
      </c>
      <c r="G28" s="30">
        <v>1670763</v>
      </c>
      <c r="H28" s="30">
        <v>416437</v>
      </c>
    </row>
    <row r="29" spans="1:8" ht="12.75" customHeight="1" x14ac:dyDescent="0.25">
      <c r="A29" s="17">
        <v>2011</v>
      </c>
      <c r="B29" s="30">
        <v>9927789</v>
      </c>
      <c r="C29" s="30">
        <v>6416013</v>
      </c>
      <c r="D29" s="30">
        <v>1267001</v>
      </c>
      <c r="E29" s="31"/>
      <c r="F29" s="30">
        <v>2244775</v>
      </c>
      <c r="G29" s="30">
        <v>1823582</v>
      </c>
      <c r="H29" s="30">
        <v>421194</v>
      </c>
    </row>
    <row r="30" spans="1:8" ht="12.75" customHeight="1" x14ac:dyDescent="0.25">
      <c r="A30" s="17">
        <v>2012</v>
      </c>
      <c r="B30" s="30">
        <v>9966999</v>
      </c>
      <c r="C30" s="30">
        <v>6622226</v>
      </c>
      <c r="D30" s="30">
        <v>953519</v>
      </c>
      <c r="E30" s="31"/>
      <c r="F30" s="30">
        <v>2391254</v>
      </c>
      <c r="G30" s="30">
        <v>1957780</v>
      </c>
      <c r="H30" s="30">
        <v>433474</v>
      </c>
    </row>
    <row r="31" spans="1:8" ht="12.75" customHeight="1" x14ac:dyDescent="0.25">
      <c r="A31" s="17">
        <v>2013</v>
      </c>
      <c r="B31" s="30">
        <v>10107617</v>
      </c>
      <c r="C31" s="30">
        <v>6708048</v>
      </c>
      <c r="D31" s="30">
        <v>905375</v>
      </c>
      <c r="E31" s="31"/>
      <c r="F31" s="30">
        <v>2494194</v>
      </c>
      <c r="G31" s="30">
        <v>2042827</v>
      </c>
      <c r="H31" s="30">
        <v>451367</v>
      </c>
    </row>
    <row r="32" spans="1:8" ht="12.75" customHeight="1" x14ac:dyDescent="0.25">
      <c r="A32" s="17">
        <v>2014</v>
      </c>
      <c r="B32" s="30">
        <v>10861288</v>
      </c>
      <c r="C32" s="30">
        <v>7409839</v>
      </c>
      <c r="D32" s="30">
        <v>877865</v>
      </c>
      <c r="E32" s="31"/>
      <c r="F32" s="30">
        <v>2573584</v>
      </c>
      <c r="G32" s="30">
        <v>2106123</v>
      </c>
      <c r="H32" s="30">
        <v>467461</v>
      </c>
    </row>
    <row r="33" spans="1:8" ht="12.75" customHeight="1" x14ac:dyDescent="0.25">
      <c r="A33" s="17">
        <v>2015</v>
      </c>
      <c r="B33" s="30">
        <v>11496213</v>
      </c>
      <c r="C33" s="30">
        <v>7888852</v>
      </c>
      <c r="D33" s="30">
        <v>898653</v>
      </c>
      <c r="E33" s="31"/>
      <c r="F33" s="30">
        <v>2708708</v>
      </c>
      <c r="G33" s="30">
        <v>2220264</v>
      </c>
      <c r="H33" s="30">
        <v>488444</v>
      </c>
    </row>
    <row r="34" spans="1:8" ht="12.75" customHeight="1" x14ac:dyDescent="0.25">
      <c r="A34" s="17">
        <v>2016</v>
      </c>
      <c r="B34" s="30">
        <v>12634086</v>
      </c>
      <c r="C34" s="30">
        <v>8861240</v>
      </c>
      <c r="D34" s="30">
        <v>938273</v>
      </c>
      <c r="E34" s="31"/>
      <c r="F34" s="30">
        <v>2834573</v>
      </c>
      <c r="G34" s="30">
        <v>2328588</v>
      </c>
      <c r="H34" s="30">
        <v>505985</v>
      </c>
    </row>
    <row r="35" spans="1:8" ht="12.75" customHeight="1" x14ac:dyDescent="0.25">
      <c r="A35" s="17">
        <v>2017</v>
      </c>
      <c r="B35" s="30">
        <v>13248701</v>
      </c>
      <c r="C35" s="30">
        <v>9375958</v>
      </c>
      <c r="D35" s="30">
        <v>944027</v>
      </c>
      <c r="E35" s="31"/>
      <c r="F35" s="30">
        <v>2928716</v>
      </c>
      <c r="G35" s="30">
        <v>2416927</v>
      </c>
      <c r="H35" s="30">
        <v>511789</v>
      </c>
    </row>
    <row r="36" spans="1:8" ht="12.75" customHeight="1" x14ac:dyDescent="0.25">
      <c r="A36" s="17">
        <v>2018</v>
      </c>
      <c r="B36" s="32">
        <v>14249631</v>
      </c>
      <c r="C36" s="30">
        <v>10412046</v>
      </c>
      <c r="D36" s="30">
        <v>935633</v>
      </c>
      <c r="E36" s="31"/>
      <c r="F36" s="30">
        <v>2901952</v>
      </c>
      <c r="G36" s="30">
        <v>2514549</v>
      </c>
      <c r="H36" s="30">
        <v>387403</v>
      </c>
    </row>
    <row r="37" spans="1:8" ht="12.75" customHeight="1" x14ac:dyDescent="0.25">
      <c r="A37" s="18"/>
      <c r="B37" s="18"/>
      <c r="C37" s="18"/>
      <c r="D37" s="18"/>
      <c r="E37" s="18"/>
      <c r="F37" s="18"/>
      <c r="G37" s="18"/>
      <c r="H37" s="18"/>
    </row>
    <row r="38" spans="1:8" ht="14.25" customHeight="1" x14ac:dyDescent="0.25">
      <c r="A38" s="268" t="s">
        <v>77</v>
      </c>
      <c r="B38" s="268"/>
      <c r="C38" s="268"/>
      <c r="D38" s="268"/>
      <c r="E38" s="268"/>
      <c r="F38" s="268"/>
      <c r="G38" s="268"/>
      <c r="H38" s="268"/>
    </row>
    <row r="39" spans="1:8" ht="14.25" customHeight="1" x14ac:dyDescent="0.25">
      <c r="A39" s="269" t="s">
        <v>78</v>
      </c>
      <c r="B39" s="269"/>
      <c r="C39" s="269"/>
      <c r="D39" s="269"/>
      <c r="E39" s="269"/>
      <c r="F39" s="269"/>
      <c r="G39" s="269"/>
      <c r="H39" s="269"/>
    </row>
    <row r="40" spans="1:8" ht="14.25" customHeight="1" x14ac:dyDescent="0.25">
      <c r="A40" s="269" t="s">
        <v>79</v>
      </c>
      <c r="B40" s="269"/>
      <c r="C40" s="269"/>
      <c r="D40" s="269"/>
      <c r="E40" s="269"/>
      <c r="F40" s="269"/>
      <c r="G40" s="269"/>
      <c r="H40" s="269"/>
    </row>
    <row r="41" spans="1:8" ht="14.25" customHeight="1" x14ac:dyDescent="0.25">
      <c r="A41" s="268" t="s">
        <v>80</v>
      </c>
      <c r="B41" s="268"/>
      <c r="C41" s="268"/>
      <c r="D41" s="268"/>
      <c r="E41" s="268"/>
      <c r="F41" s="268"/>
      <c r="G41" s="268"/>
      <c r="H41" s="268"/>
    </row>
    <row r="42" spans="1:8" ht="13.2" customHeight="1" x14ac:dyDescent="0.25">
      <c r="A42" s="17"/>
      <c r="B42" s="17"/>
      <c r="C42" s="17"/>
      <c r="D42" s="17"/>
      <c r="E42" s="17"/>
      <c r="F42" s="17"/>
      <c r="G42" s="17"/>
      <c r="H42" s="17"/>
    </row>
    <row r="43" spans="1:8" ht="14.25" customHeight="1" x14ac:dyDescent="0.25">
      <c r="A43" s="18" t="s">
        <v>81</v>
      </c>
      <c r="B43" s="18"/>
      <c r="C43" s="17"/>
      <c r="D43" s="17"/>
      <c r="E43" s="17"/>
      <c r="F43" s="17"/>
      <c r="G43" s="17"/>
      <c r="H43" s="17"/>
    </row>
  </sheetData>
  <mergeCells count="10">
    <mergeCell ref="A38:H38"/>
    <mergeCell ref="A39:H39"/>
    <mergeCell ref="A40:H40"/>
    <mergeCell ref="A41:H41"/>
    <mergeCell ref="A1:H1"/>
    <mergeCell ref="A2:H2"/>
    <mergeCell ref="A3:H3"/>
    <mergeCell ref="A4:H4"/>
    <mergeCell ref="A6:H6"/>
    <mergeCell ref="F8:H8"/>
  </mergeCells>
  <printOptions horizontalCentered="1"/>
  <pageMargins left="0.5" right="0.5" top="0.5" bottom="0.5" header="0.3" footer="0.3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48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56.28515625" style="18" customWidth="1"/>
    <col min="2" max="7" width="12.85546875" style="18" customWidth="1"/>
    <col min="8" max="8" width="2.85546875" style="18" customWidth="1"/>
    <col min="9" max="16384" width="9.28515625" style="18"/>
  </cols>
  <sheetData>
    <row r="1" spans="1:8" ht="12.75" customHeight="1" x14ac:dyDescent="0.25">
      <c r="A1" s="270" t="s">
        <v>271</v>
      </c>
      <c r="B1" s="270"/>
      <c r="C1" s="270"/>
      <c r="D1" s="270"/>
      <c r="E1" s="270"/>
      <c r="F1" s="270"/>
      <c r="G1" s="270"/>
    </row>
    <row r="2" spans="1:8" ht="12.75" customHeight="1" x14ac:dyDescent="0.25">
      <c r="A2" s="270" t="s">
        <v>491</v>
      </c>
      <c r="B2" s="270"/>
      <c r="C2" s="270"/>
      <c r="D2" s="270"/>
      <c r="E2" s="270"/>
      <c r="F2" s="270"/>
      <c r="G2" s="270"/>
    </row>
    <row r="3" spans="1:8" ht="12.75" customHeight="1" x14ac:dyDescent="0.25">
      <c r="A3" s="288" t="s">
        <v>460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5">
      <c r="A4" s="17"/>
    </row>
    <row r="5" spans="1:8" ht="12.75" customHeight="1" x14ac:dyDescent="0.25">
      <c r="A5" s="272" t="s">
        <v>492</v>
      </c>
      <c r="B5" s="272"/>
      <c r="C5" s="272"/>
      <c r="D5" s="272"/>
      <c r="E5" s="272"/>
      <c r="F5" s="272"/>
      <c r="G5" s="272"/>
    </row>
    <row r="6" spans="1:8" ht="12.75" customHeight="1" x14ac:dyDescent="0.25">
      <c r="A6" s="17"/>
    </row>
    <row r="7" spans="1:8" ht="12.75" customHeight="1" x14ac:dyDescent="0.25">
      <c r="A7" s="19"/>
    </row>
    <row r="8" spans="1:8" ht="12.75" customHeight="1" x14ac:dyDescent="0.25">
      <c r="A8" s="22" t="s">
        <v>418</v>
      </c>
      <c r="B8" s="82" t="s">
        <v>133</v>
      </c>
      <c r="C8" s="82" t="s">
        <v>134</v>
      </c>
      <c r="D8" s="82" t="s">
        <v>135</v>
      </c>
      <c r="E8" s="82" t="s">
        <v>136</v>
      </c>
      <c r="F8" s="82" t="s">
        <v>137</v>
      </c>
      <c r="G8" s="82" t="s">
        <v>138</v>
      </c>
    </row>
    <row r="9" spans="1:8" ht="12.75" customHeight="1" x14ac:dyDescent="0.25">
      <c r="A9" s="19"/>
      <c r="B9" s="208"/>
      <c r="C9" s="208"/>
      <c r="D9" s="208"/>
      <c r="E9" s="208"/>
      <c r="F9" s="208"/>
      <c r="G9" s="208"/>
    </row>
    <row r="10" spans="1:8" ht="12.75" customHeight="1" x14ac:dyDescent="0.25">
      <c r="A10" s="72" t="s">
        <v>493</v>
      </c>
      <c r="B10" s="208"/>
      <c r="C10" s="208"/>
      <c r="D10" s="208"/>
      <c r="E10" s="208"/>
      <c r="F10" s="208"/>
      <c r="G10" s="208"/>
    </row>
    <row r="11" spans="1:8" ht="12.75" customHeight="1" x14ac:dyDescent="0.25">
      <c r="A11" s="18" t="s">
        <v>494</v>
      </c>
      <c r="B11" s="26">
        <v>12383</v>
      </c>
      <c r="C11" s="26">
        <v>12397</v>
      </c>
      <c r="D11" s="26">
        <v>12394</v>
      </c>
      <c r="E11" s="26">
        <v>11839</v>
      </c>
      <c r="F11" s="26">
        <v>10753</v>
      </c>
      <c r="G11" s="26">
        <v>10974</v>
      </c>
    </row>
    <row r="12" spans="1:8" ht="12.75" customHeight="1" x14ac:dyDescent="0.25">
      <c r="A12" s="18" t="s">
        <v>495</v>
      </c>
      <c r="B12" s="26">
        <v>11911</v>
      </c>
      <c r="C12" s="26">
        <v>11911</v>
      </c>
      <c r="D12" s="26">
        <v>11911</v>
      </c>
      <c r="E12" s="26">
        <v>11758</v>
      </c>
      <c r="F12" s="26">
        <v>10690</v>
      </c>
      <c r="G12" s="26">
        <v>10911</v>
      </c>
    </row>
    <row r="13" spans="1:8" ht="12.75" customHeight="1" x14ac:dyDescent="0.25">
      <c r="A13" s="18" t="s">
        <v>496</v>
      </c>
      <c r="B13" s="26">
        <v>11902</v>
      </c>
      <c r="C13" s="26">
        <v>11902</v>
      </c>
      <c r="D13" s="26">
        <v>12262</v>
      </c>
      <c r="E13" s="26">
        <v>11905</v>
      </c>
      <c r="F13" s="26">
        <v>10831</v>
      </c>
      <c r="G13" s="26">
        <v>11046</v>
      </c>
    </row>
    <row r="14" spans="1:8" ht="12.75" customHeight="1" x14ac:dyDescent="0.25">
      <c r="A14" s="18" t="s">
        <v>497</v>
      </c>
      <c r="B14" s="26">
        <v>12300</v>
      </c>
      <c r="C14" s="26">
        <v>12327</v>
      </c>
      <c r="D14" s="26">
        <v>12428</v>
      </c>
      <c r="E14" s="26">
        <v>11967</v>
      </c>
      <c r="F14" s="26">
        <v>11041</v>
      </c>
      <c r="G14" s="26">
        <v>11391</v>
      </c>
    </row>
    <row r="15" spans="1:8" ht="12.75" customHeight="1" x14ac:dyDescent="0.25">
      <c r="A15" s="18" t="s">
        <v>378</v>
      </c>
      <c r="B15" s="26">
        <v>8925</v>
      </c>
      <c r="C15" s="26">
        <v>8976</v>
      </c>
      <c r="D15" s="26">
        <v>9017</v>
      </c>
      <c r="E15" s="26">
        <v>8688</v>
      </c>
      <c r="F15" s="26">
        <v>7719</v>
      </c>
      <c r="G15" s="26">
        <v>7903</v>
      </c>
    </row>
    <row r="16" spans="1:8" ht="12.75" customHeight="1" x14ac:dyDescent="0.25">
      <c r="A16" s="18" t="s">
        <v>379</v>
      </c>
      <c r="B16" s="26">
        <v>7933</v>
      </c>
      <c r="C16" s="26">
        <v>7961</v>
      </c>
      <c r="D16" s="26">
        <v>7972</v>
      </c>
      <c r="E16" s="26">
        <v>7866</v>
      </c>
      <c r="F16" s="26">
        <v>6951</v>
      </c>
      <c r="G16" s="26">
        <v>7109</v>
      </c>
    </row>
    <row r="17" spans="1:7" ht="12.75" customHeight="1" x14ac:dyDescent="0.25">
      <c r="A17" s="18" t="s">
        <v>380</v>
      </c>
      <c r="B17" s="26">
        <v>8395</v>
      </c>
      <c r="C17" s="26">
        <v>8574</v>
      </c>
      <c r="D17" s="26">
        <v>8682</v>
      </c>
      <c r="E17" s="26">
        <v>8364</v>
      </c>
      <c r="F17" s="26">
        <v>7398</v>
      </c>
      <c r="G17" s="26">
        <v>7599</v>
      </c>
    </row>
    <row r="18" spans="1:7" ht="12.75" customHeight="1" x14ac:dyDescent="0.25">
      <c r="A18" s="18" t="s">
        <v>377</v>
      </c>
      <c r="B18" s="26">
        <v>8805</v>
      </c>
      <c r="C18" s="26">
        <v>8863</v>
      </c>
      <c r="D18" s="26">
        <v>8965</v>
      </c>
      <c r="E18" s="26">
        <v>8611</v>
      </c>
      <c r="F18" s="26">
        <v>7653</v>
      </c>
      <c r="G18" s="26">
        <v>7933</v>
      </c>
    </row>
    <row r="19" spans="1:7" ht="12.75" customHeight="1" x14ac:dyDescent="0.25">
      <c r="A19" s="18" t="s">
        <v>381</v>
      </c>
      <c r="B19" s="26">
        <v>3720</v>
      </c>
      <c r="C19" s="26">
        <v>4155</v>
      </c>
      <c r="D19" s="26">
        <v>4407</v>
      </c>
      <c r="E19" s="26">
        <v>4407</v>
      </c>
      <c r="F19" s="26">
        <v>4407</v>
      </c>
      <c r="G19" s="26">
        <v>4407</v>
      </c>
    </row>
    <row r="20" spans="1:7" ht="12.75" customHeight="1" x14ac:dyDescent="0.25">
      <c r="A20" s="208"/>
      <c r="B20" s="209"/>
      <c r="C20" s="209"/>
      <c r="D20" s="26"/>
      <c r="E20" s="26"/>
      <c r="F20" s="26"/>
      <c r="G20" s="26"/>
    </row>
    <row r="21" spans="1:7" ht="12.75" customHeight="1" x14ac:dyDescent="0.25">
      <c r="A21" s="72" t="s">
        <v>382</v>
      </c>
      <c r="B21" s="209"/>
      <c r="C21" s="209"/>
      <c r="D21" s="26"/>
      <c r="E21" s="26"/>
      <c r="F21" s="26"/>
      <c r="G21" s="26"/>
    </row>
    <row r="22" spans="1:7" ht="12.75" customHeight="1" x14ac:dyDescent="0.25">
      <c r="A22" s="18" t="s">
        <v>383</v>
      </c>
      <c r="B22" s="26">
        <v>20055</v>
      </c>
      <c r="C22" s="26">
        <v>20595</v>
      </c>
      <c r="D22" s="26">
        <v>21315</v>
      </c>
      <c r="E22" s="26">
        <v>21315</v>
      </c>
      <c r="F22" s="26">
        <v>22035</v>
      </c>
      <c r="G22" s="26">
        <v>22035</v>
      </c>
    </row>
    <row r="23" spans="1:7" ht="12.75" customHeight="1" x14ac:dyDescent="0.25">
      <c r="A23" s="18" t="s">
        <v>384</v>
      </c>
      <c r="B23" s="38">
        <v>21990</v>
      </c>
      <c r="C23" s="38">
        <v>22470</v>
      </c>
      <c r="D23" s="26">
        <v>23355</v>
      </c>
      <c r="E23" s="26">
        <v>24273</v>
      </c>
      <c r="F23" s="26">
        <v>24684</v>
      </c>
      <c r="G23" s="26">
        <v>25455</v>
      </c>
    </row>
    <row r="24" spans="1:7" ht="12.75" customHeight="1" x14ac:dyDescent="0.25">
      <c r="A24" s="18" t="s">
        <v>385</v>
      </c>
      <c r="B24" s="26">
        <v>14440</v>
      </c>
      <c r="C24" s="26">
        <v>14880</v>
      </c>
      <c r="D24" s="26">
        <v>14880</v>
      </c>
      <c r="E24" s="26">
        <v>16500</v>
      </c>
      <c r="F24" s="26">
        <v>16748</v>
      </c>
      <c r="G24" s="26">
        <v>17400</v>
      </c>
    </row>
    <row r="25" spans="1:7" ht="12.75" customHeight="1" x14ac:dyDescent="0.25">
      <c r="A25" s="18" t="s">
        <v>386</v>
      </c>
      <c r="B25" s="26">
        <v>32380</v>
      </c>
      <c r="C25" s="26">
        <v>33950</v>
      </c>
      <c r="D25" s="26">
        <v>35800</v>
      </c>
      <c r="E25" s="26">
        <v>37240</v>
      </c>
      <c r="F25" s="26">
        <v>38820</v>
      </c>
      <c r="G25" s="26">
        <v>40464</v>
      </c>
    </row>
    <row r="26" spans="1:7" ht="12.75" customHeight="1" x14ac:dyDescent="0.25">
      <c r="A26" s="18" t="s">
        <v>387</v>
      </c>
      <c r="B26" s="26">
        <v>7560</v>
      </c>
      <c r="C26" s="26">
        <v>7570</v>
      </c>
      <c r="D26" s="26">
        <v>7845</v>
      </c>
      <c r="E26" s="26">
        <v>7845</v>
      </c>
      <c r="F26" s="26">
        <v>7845</v>
      </c>
      <c r="G26" s="26">
        <v>7236</v>
      </c>
    </row>
    <row r="27" spans="1:7" ht="12.75" customHeight="1" x14ac:dyDescent="0.25">
      <c r="A27" s="18" t="s">
        <v>388</v>
      </c>
      <c r="B27" s="26">
        <v>33652</v>
      </c>
      <c r="C27" s="26">
        <v>35062</v>
      </c>
      <c r="D27" s="26">
        <v>36535</v>
      </c>
      <c r="E27" s="26">
        <v>37990</v>
      </c>
      <c r="F27" s="26">
        <v>39730</v>
      </c>
      <c r="G27" s="26">
        <v>41330</v>
      </c>
    </row>
    <row r="28" spans="1:7" ht="12.75" customHeight="1" x14ac:dyDescent="0.25">
      <c r="A28" s="18" t="s">
        <v>389</v>
      </c>
      <c r="B28" s="26">
        <v>16515</v>
      </c>
      <c r="C28" s="26">
        <v>17744</v>
      </c>
      <c r="D28" s="26">
        <v>18521</v>
      </c>
      <c r="E28" s="26">
        <v>19122</v>
      </c>
      <c r="F28" s="26">
        <v>19122</v>
      </c>
      <c r="G28" s="26">
        <v>17914</v>
      </c>
    </row>
    <row r="29" spans="1:7" ht="12.75" customHeight="1" x14ac:dyDescent="0.25">
      <c r="A29" s="18" t="s">
        <v>390</v>
      </c>
      <c r="B29" s="26">
        <v>24706</v>
      </c>
      <c r="C29" s="26">
        <v>25934</v>
      </c>
      <c r="D29" s="26">
        <v>26968</v>
      </c>
      <c r="E29" s="26">
        <v>28087</v>
      </c>
      <c r="F29" s="26">
        <v>29200</v>
      </c>
      <c r="G29" s="26">
        <v>30300</v>
      </c>
    </row>
    <row r="30" spans="1:7" ht="12.75" customHeight="1" x14ac:dyDescent="0.25">
      <c r="A30" s="18" t="s">
        <v>391</v>
      </c>
      <c r="B30" s="26">
        <v>33100</v>
      </c>
      <c r="C30" s="26">
        <v>34740</v>
      </c>
      <c r="D30" s="26">
        <v>36530</v>
      </c>
      <c r="E30" s="26">
        <v>37950</v>
      </c>
      <c r="F30" s="26">
        <v>39450</v>
      </c>
      <c r="G30" s="26">
        <v>40722</v>
      </c>
    </row>
    <row r="31" spans="1:7" ht="12.75" customHeight="1" x14ac:dyDescent="0.25">
      <c r="A31" s="18" t="s">
        <v>394</v>
      </c>
      <c r="B31" s="26">
        <v>28740</v>
      </c>
      <c r="C31" s="26">
        <v>30284</v>
      </c>
      <c r="D31" s="26">
        <v>31688</v>
      </c>
      <c r="E31" s="26">
        <v>33194</v>
      </c>
      <c r="F31" s="26">
        <v>34356</v>
      </c>
      <c r="G31" s="26">
        <v>35656</v>
      </c>
    </row>
    <row r="32" spans="1:7" ht="12.75" customHeight="1" x14ac:dyDescent="0.25">
      <c r="A32" s="18" t="s">
        <v>395</v>
      </c>
      <c r="B32" s="26">
        <v>32067</v>
      </c>
      <c r="C32" s="26">
        <v>33813</v>
      </c>
      <c r="D32" s="26">
        <v>35472</v>
      </c>
      <c r="E32" s="26">
        <v>37086</v>
      </c>
      <c r="F32" s="26">
        <v>38940</v>
      </c>
      <c r="G32" s="26">
        <v>40902</v>
      </c>
    </row>
    <row r="33" spans="1:7" ht="12.75" customHeight="1" x14ac:dyDescent="0.25">
      <c r="A33" s="18" t="s">
        <v>396</v>
      </c>
      <c r="B33" s="26">
        <v>34800</v>
      </c>
      <c r="C33" s="26">
        <v>36465</v>
      </c>
      <c r="D33" s="26">
        <v>38205</v>
      </c>
      <c r="E33" s="26">
        <v>39690</v>
      </c>
      <c r="F33" s="26">
        <v>41265</v>
      </c>
      <c r="G33" s="26">
        <v>42885</v>
      </c>
    </row>
    <row r="34" spans="1:7" ht="12.75" customHeight="1" x14ac:dyDescent="0.25">
      <c r="A34" s="18" t="s">
        <v>399</v>
      </c>
      <c r="B34" s="26">
        <v>40250</v>
      </c>
      <c r="C34" s="26">
        <v>41868</v>
      </c>
      <c r="D34" s="26">
        <v>43428</v>
      </c>
      <c r="E34" s="26">
        <v>44976</v>
      </c>
      <c r="F34" s="26">
        <v>46552</v>
      </c>
      <c r="G34" s="26">
        <v>48090</v>
      </c>
    </row>
    <row r="35" spans="1:7" ht="12.75" customHeight="1" x14ac:dyDescent="0.25">
      <c r="A35" s="18" t="s">
        <v>400</v>
      </c>
      <c r="B35" s="26">
        <v>24900</v>
      </c>
      <c r="C35" s="26">
        <v>25377</v>
      </c>
      <c r="D35" s="26">
        <v>25866</v>
      </c>
      <c r="E35" s="26">
        <v>26382</v>
      </c>
      <c r="F35" s="26">
        <v>26982</v>
      </c>
      <c r="G35" s="26">
        <v>27495</v>
      </c>
    </row>
    <row r="36" spans="1:7" ht="12.75" customHeight="1" x14ac:dyDescent="0.25">
      <c r="A36" s="18" t="s">
        <v>401</v>
      </c>
      <c r="B36" s="26">
        <v>42105</v>
      </c>
      <c r="C36" s="26">
        <v>43500</v>
      </c>
      <c r="D36" s="26">
        <v>44800</v>
      </c>
      <c r="E36" s="26">
        <v>46138</v>
      </c>
      <c r="F36" s="26">
        <v>47862</v>
      </c>
      <c r="G36" s="26">
        <v>49780</v>
      </c>
    </row>
    <row r="37" spans="1:7" ht="12.75" customHeight="1" x14ac:dyDescent="0.25">
      <c r="A37" s="18" t="s">
        <v>402</v>
      </c>
      <c r="B37" s="26">
        <v>34346</v>
      </c>
      <c r="C37" s="26">
        <v>36012</v>
      </c>
      <c r="D37" s="26">
        <v>37630</v>
      </c>
      <c r="E37" s="26">
        <v>39096</v>
      </c>
      <c r="F37" s="26">
        <v>40562</v>
      </c>
      <c r="G37" s="26">
        <v>42186</v>
      </c>
    </row>
    <row r="38" spans="1:7" ht="12.75" customHeight="1" x14ac:dyDescent="0.25">
      <c r="A38" s="208"/>
      <c r="B38" s="209"/>
      <c r="C38" s="209"/>
      <c r="D38" s="209"/>
      <c r="E38" s="209"/>
      <c r="F38" s="209"/>
      <c r="G38" s="209"/>
    </row>
    <row r="39" spans="1:7" ht="12.75" customHeight="1" x14ac:dyDescent="0.25">
      <c r="A39" s="72" t="s">
        <v>403</v>
      </c>
      <c r="B39" s="209"/>
      <c r="C39" s="209"/>
      <c r="D39" s="209"/>
      <c r="E39" s="209"/>
      <c r="F39" s="209"/>
      <c r="G39" s="209"/>
    </row>
    <row r="40" spans="1:7" ht="12.75" customHeight="1" x14ac:dyDescent="0.25">
      <c r="A40" s="18" t="s">
        <v>404</v>
      </c>
      <c r="B40" s="26">
        <v>12685</v>
      </c>
      <c r="C40" s="26">
        <v>13663</v>
      </c>
      <c r="D40" s="26">
        <v>13663</v>
      </c>
      <c r="E40" s="26">
        <v>13560</v>
      </c>
      <c r="F40" s="26">
        <v>13152</v>
      </c>
      <c r="G40" s="26">
        <v>13438</v>
      </c>
    </row>
    <row r="41" spans="1:7" ht="12.75" customHeight="1" x14ac:dyDescent="0.25">
      <c r="A41" s="18" t="s">
        <v>406</v>
      </c>
      <c r="B41" s="145">
        <v>19700</v>
      </c>
      <c r="C41" s="145">
        <v>19882</v>
      </c>
      <c r="D41" s="145">
        <v>19195</v>
      </c>
      <c r="E41" s="26">
        <v>20137</v>
      </c>
      <c r="F41" s="26">
        <v>21004</v>
      </c>
      <c r="G41" s="26">
        <v>23204</v>
      </c>
    </row>
    <row r="42" spans="1:7" ht="12.75" customHeight="1" x14ac:dyDescent="0.25">
      <c r="A42" s="18" t="s">
        <v>407</v>
      </c>
      <c r="B42" s="26">
        <v>25760</v>
      </c>
      <c r="C42" s="26">
        <v>26560</v>
      </c>
      <c r="D42" s="26">
        <v>27360</v>
      </c>
      <c r="E42" s="26">
        <v>27800</v>
      </c>
      <c r="F42" s="26">
        <v>29000</v>
      </c>
      <c r="G42" s="26">
        <v>29000</v>
      </c>
    </row>
    <row r="43" spans="1:7" ht="12.75" customHeight="1" x14ac:dyDescent="0.25">
      <c r="A43" s="18" t="s">
        <v>410</v>
      </c>
      <c r="B43" s="26">
        <v>19000</v>
      </c>
      <c r="C43" s="26">
        <v>19000</v>
      </c>
      <c r="D43" s="26">
        <v>19075</v>
      </c>
      <c r="E43" s="26">
        <v>19050</v>
      </c>
      <c r="F43" s="26">
        <v>19075</v>
      </c>
      <c r="G43" s="26">
        <v>19075</v>
      </c>
    </row>
    <row r="44" spans="1:7" ht="12.75" customHeight="1" x14ac:dyDescent="0.25">
      <c r="A44" s="18" t="s">
        <v>411</v>
      </c>
      <c r="B44" s="26">
        <v>15055</v>
      </c>
      <c r="C44" s="26">
        <v>15150</v>
      </c>
      <c r="D44" s="26">
        <v>14186</v>
      </c>
      <c r="E44" s="26">
        <v>14117</v>
      </c>
      <c r="F44" s="26">
        <v>14079</v>
      </c>
      <c r="G44" s="210">
        <v>13548</v>
      </c>
    </row>
    <row r="45" spans="1:7" ht="12.75" customHeight="1" x14ac:dyDescent="0.25">
      <c r="A45" s="18" t="s">
        <v>405</v>
      </c>
      <c r="B45" s="26">
        <v>17760</v>
      </c>
      <c r="C45" s="26">
        <v>17560</v>
      </c>
      <c r="D45" s="26">
        <v>17560</v>
      </c>
      <c r="E45" s="26">
        <v>17556</v>
      </c>
      <c r="F45" s="26">
        <v>17556</v>
      </c>
      <c r="G45" s="26">
        <v>17554</v>
      </c>
    </row>
    <row r="46" spans="1:7" ht="12.75" customHeight="1" x14ac:dyDescent="0.25">
      <c r="A46" s="18" t="s">
        <v>498</v>
      </c>
      <c r="B46" s="26">
        <v>11992</v>
      </c>
      <c r="C46" s="26">
        <v>11900</v>
      </c>
      <c r="D46" s="26">
        <v>11128</v>
      </c>
      <c r="E46" s="26">
        <v>11301</v>
      </c>
      <c r="F46" s="26">
        <v>11858</v>
      </c>
      <c r="G46" s="210">
        <v>12155</v>
      </c>
    </row>
    <row r="47" spans="1:7" ht="12.75" customHeight="1" x14ac:dyDescent="0.25"/>
    <row r="48" spans="1:7" ht="14.25" customHeight="1" x14ac:dyDescent="0.25">
      <c r="A48" s="18" t="s">
        <v>499</v>
      </c>
    </row>
  </sheetData>
  <mergeCells count="4">
    <mergeCell ref="A1:G1"/>
    <mergeCell ref="A2:G2"/>
    <mergeCell ref="A3:H3"/>
    <mergeCell ref="A5:G5"/>
  </mergeCells>
  <printOptions horizontalCentered="1"/>
  <pageMargins left="0.5" right="0.5" top="0.5" bottom="0.5" header="0.3" footer="0.3"/>
  <pageSetup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F48"/>
  <sheetViews>
    <sheetView showGridLines="0" zoomScale="90" zoomScaleNormal="90" workbookViewId="0">
      <selection sqref="A1:F1"/>
    </sheetView>
  </sheetViews>
  <sheetFormatPr defaultColWidth="9.28515625" defaultRowHeight="13.2" x14ac:dyDescent="0.25"/>
  <cols>
    <col min="1" max="1" width="30.85546875" style="16" customWidth="1"/>
    <col min="2" max="2" width="12.28515625" style="16" customWidth="1"/>
    <col min="3" max="3" width="12.7109375" style="16" customWidth="1"/>
    <col min="4" max="4" width="8" style="16" customWidth="1"/>
    <col min="5" max="5" width="18.7109375" style="16" customWidth="1"/>
    <col min="6" max="6" width="32.85546875" style="16" customWidth="1"/>
    <col min="7" max="7" width="2.85546875" style="16" customWidth="1"/>
    <col min="8" max="16384" width="9.28515625" style="16"/>
  </cols>
  <sheetData>
    <row r="1" spans="1:6" ht="13.2" customHeight="1" x14ac:dyDescent="0.25">
      <c r="A1" s="270" t="s">
        <v>500</v>
      </c>
      <c r="B1" s="270"/>
      <c r="C1" s="270"/>
      <c r="D1" s="270"/>
      <c r="E1" s="270"/>
      <c r="F1" s="270"/>
    </row>
    <row r="2" spans="1:6" ht="13.2" customHeight="1" x14ac:dyDescent="0.25">
      <c r="A2" s="270" t="s">
        <v>501</v>
      </c>
      <c r="B2" s="270"/>
      <c r="C2" s="270"/>
      <c r="D2" s="270"/>
      <c r="E2" s="270"/>
      <c r="F2" s="270"/>
    </row>
    <row r="3" spans="1:6" ht="13.2" customHeight="1" x14ac:dyDescent="0.25">
      <c r="A3" s="271" t="s">
        <v>261</v>
      </c>
      <c r="B3" s="271"/>
      <c r="C3" s="271"/>
      <c r="D3" s="271"/>
      <c r="E3" s="271"/>
      <c r="F3" s="271"/>
    </row>
    <row r="4" spans="1:6" ht="13.2" customHeight="1" x14ac:dyDescent="0.25">
      <c r="A4" s="18"/>
      <c r="B4" s="18"/>
      <c r="C4" s="18"/>
      <c r="D4" s="18"/>
      <c r="E4" s="18"/>
      <c r="F4" s="18"/>
    </row>
    <row r="5" spans="1:6" ht="13.2" customHeight="1" x14ac:dyDescent="0.25">
      <c r="A5" s="211" t="s">
        <v>502</v>
      </c>
    </row>
    <row r="6" spans="1:6" ht="13.2" customHeight="1" x14ac:dyDescent="0.25">
      <c r="A6" s="212" t="s">
        <v>503</v>
      </c>
      <c r="B6" s="23" t="s">
        <v>504</v>
      </c>
      <c r="C6" s="23" t="s">
        <v>90</v>
      </c>
      <c r="D6" s="23"/>
      <c r="E6" s="22" t="s">
        <v>277</v>
      </c>
      <c r="F6" s="22" t="s">
        <v>505</v>
      </c>
    </row>
    <row r="7" spans="1:6" ht="12.75" customHeight="1" x14ac:dyDescent="0.25">
      <c r="A7" s="128"/>
      <c r="B7" s="213"/>
      <c r="C7" s="213"/>
      <c r="D7" s="213"/>
      <c r="E7" s="128"/>
      <c r="F7" s="128"/>
    </row>
    <row r="8" spans="1:6" ht="12.75" customHeight="1" x14ac:dyDescent="0.25">
      <c r="A8" s="128" t="s">
        <v>506</v>
      </c>
      <c r="B8" s="213">
        <v>1</v>
      </c>
      <c r="C8" s="213">
        <v>1961</v>
      </c>
      <c r="D8" s="213"/>
      <c r="E8" s="128" t="s">
        <v>507</v>
      </c>
      <c r="F8" s="128" t="s">
        <v>508</v>
      </c>
    </row>
    <row r="9" spans="1:6" ht="12.75" customHeight="1" x14ac:dyDescent="0.25">
      <c r="A9" s="128" t="s">
        <v>509</v>
      </c>
      <c r="B9" s="213">
        <v>2</v>
      </c>
      <c r="C9" s="213">
        <v>1930</v>
      </c>
      <c r="D9" s="213"/>
      <c r="E9" s="128" t="s">
        <v>510</v>
      </c>
      <c r="F9" s="128" t="s">
        <v>511</v>
      </c>
    </row>
    <row r="10" spans="1:6" ht="12.75" customHeight="1" x14ac:dyDescent="0.25">
      <c r="A10" s="128" t="s">
        <v>512</v>
      </c>
      <c r="B10" s="213">
        <v>3</v>
      </c>
      <c r="C10" s="213">
        <v>1946</v>
      </c>
      <c r="D10" s="213"/>
      <c r="E10" s="128" t="s">
        <v>513</v>
      </c>
      <c r="F10" s="128" t="s">
        <v>514</v>
      </c>
    </row>
    <row r="11" spans="1:6" ht="12.75" customHeight="1" x14ac:dyDescent="0.25">
      <c r="A11" s="128" t="s">
        <v>515</v>
      </c>
      <c r="B11" s="213">
        <v>4</v>
      </c>
      <c r="C11" s="213">
        <v>1926</v>
      </c>
      <c r="D11" s="213"/>
      <c r="E11" s="128" t="s">
        <v>516</v>
      </c>
      <c r="F11" s="128" t="s">
        <v>517</v>
      </c>
    </row>
    <row r="12" spans="1:6" ht="12.75" customHeight="1" x14ac:dyDescent="0.25">
      <c r="A12" s="128" t="s">
        <v>518</v>
      </c>
      <c r="B12" s="213">
        <v>5</v>
      </c>
      <c r="C12" s="213">
        <v>1941</v>
      </c>
      <c r="D12" s="213"/>
      <c r="E12" s="128" t="s">
        <v>518</v>
      </c>
      <c r="F12" s="128" t="s">
        <v>519</v>
      </c>
    </row>
    <row r="13" spans="1:6" ht="12.75" customHeight="1" x14ac:dyDescent="0.25">
      <c r="A13" s="128" t="s">
        <v>520</v>
      </c>
      <c r="B13" s="213">
        <v>6</v>
      </c>
      <c r="C13" s="213">
        <v>1966</v>
      </c>
      <c r="D13" s="213"/>
      <c r="E13" s="128" t="s">
        <v>281</v>
      </c>
      <c r="F13" s="128" t="s">
        <v>521</v>
      </c>
    </row>
    <row r="14" spans="1:6" ht="12.75" customHeight="1" x14ac:dyDescent="0.25">
      <c r="A14" s="128" t="s">
        <v>522</v>
      </c>
      <c r="B14" s="213">
        <v>6</v>
      </c>
      <c r="C14" s="213">
        <v>1970</v>
      </c>
      <c r="D14" s="213"/>
      <c r="E14" s="128" t="s">
        <v>281</v>
      </c>
      <c r="F14" s="128" t="s">
        <v>521</v>
      </c>
    </row>
    <row r="15" spans="1:6" ht="12.75" customHeight="1" x14ac:dyDescent="0.25">
      <c r="A15" s="128" t="s">
        <v>523</v>
      </c>
      <c r="B15" s="213">
        <v>6</v>
      </c>
      <c r="C15" s="213">
        <v>1970</v>
      </c>
      <c r="D15" s="213"/>
      <c r="E15" s="128" t="s">
        <v>281</v>
      </c>
      <c r="F15" s="128" t="s">
        <v>521</v>
      </c>
    </row>
    <row r="16" spans="1:6" ht="12.75" customHeight="1" x14ac:dyDescent="0.25">
      <c r="A16" s="128" t="s">
        <v>524</v>
      </c>
      <c r="B16" s="213">
        <v>6</v>
      </c>
      <c r="C16" s="213">
        <v>1987</v>
      </c>
      <c r="D16" s="213"/>
      <c r="E16" s="128" t="s">
        <v>281</v>
      </c>
      <c r="F16" s="128" t="s">
        <v>525</v>
      </c>
    </row>
    <row r="17" spans="1:6" ht="12.75" customHeight="1" x14ac:dyDescent="0.25">
      <c r="A17" s="128" t="s">
        <v>526</v>
      </c>
      <c r="B17" s="213">
        <v>7</v>
      </c>
      <c r="C17" s="213">
        <v>1964</v>
      </c>
      <c r="D17" s="213"/>
      <c r="E17" s="128" t="s">
        <v>281</v>
      </c>
      <c r="F17" s="128" t="s">
        <v>527</v>
      </c>
    </row>
    <row r="18" spans="1:6" ht="12.75" customHeight="1" x14ac:dyDescent="0.25">
      <c r="A18" s="128" t="s">
        <v>528</v>
      </c>
      <c r="B18" s="213">
        <v>8</v>
      </c>
      <c r="C18" s="213">
        <v>1966</v>
      </c>
      <c r="D18" s="213"/>
      <c r="E18" s="128" t="s">
        <v>528</v>
      </c>
      <c r="F18" s="128" t="s">
        <v>521</v>
      </c>
    </row>
    <row r="19" spans="1:6" ht="12.75" customHeight="1" x14ac:dyDescent="0.25">
      <c r="A19" s="128" t="s">
        <v>529</v>
      </c>
      <c r="B19" s="213">
        <v>9</v>
      </c>
      <c r="C19" s="213">
        <v>1961</v>
      </c>
      <c r="D19" s="213"/>
      <c r="E19" s="128" t="s">
        <v>530</v>
      </c>
      <c r="F19" s="128" t="s">
        <v>521</v>
      </c>
    </row>
    <row r="20" spans="1:6" ht="12.75" customHeight="1" x14ac:dyDescent="0.25">
      <c r="A20" s="128" t="s">
        <v>531</v>
      </c>
      <c r="B20" s="213">
        <v>10</v>
      </c>
      <c r="C20" s="213">
        <v>1965</v>
      </c>
      <c r="D20" s="213"/>
      <c r="E20" s="128" t="s">
        <v>532</v>
      </c>
      <c r="F20" s="128" t="s">
        <v>521</v>
      </c>
    </row>
    <row r="21" spans="1:6" ht="12.75" customHeight="1" x14ac:dyDescent="0.25">
      <c r="A21" s="128" t="s">
        <v>533</v>
      </c>
      <c r="B21" s="213">
        <v>11</v>
      </c>
      <c r="C21" s="213">
        <v>1967</v>
      </c>
      <c r="D21" s="213"/>
      <c r="E21" s="128" t="s">
        <v>534</v>
      </c>
      <c r="F21" s="128" t="s">
        <v>533</v>
      </c>
    </row>
    <row r="22" spans="1:6" ht="12.75" customHeight="1" x14ac:dyDescent="0.25">
      <c r="A22" s="128" t="s">
        <v>535</v>
      </c>
      <c r="B22" s="213">
        <v>12</v>
      </c>
      <c r="C22" s="213">
        <v>1925</v>
      </c>
      <c r="D22" s="213"/>
      <c r="E22" s="128" t="s">
        <v>535</v>
      </c>
      <c r="F22" s="128" t="s">
        <v>536</v>
      </c>
    </row>
    <row r="23" spans="1:6" ht="12.75" customHeight="1" x14ac:dyDescent="0.25">
      <c r="A23" s="128" t="s">
        <v>537</v>
      </c>
      <c r="B23" s="213">
        <v>13</v>
      </c>
      <c r="C23" s="213">
        <v>1934</v>
      </c>
      <c r="D23" s="213"/>
      <c r="E23" s="128" t="s">
        <v>538</v>
      </c>
      <c r="F23" s="128" t="s">
        <v>539</v>
      </c>
    </row>
    <row r="24" spans="1:6" ht="12.75" customHeight="1" x14ac:dyDescent="0.25">
      <c r="A24" s="128" t="s">
        <v>540</v>
      </c>
      <c r="B24" s="213">
        <v>14</v>
      </c>
      <c r="C24" s="213">
        <v>1933</v>
      </c>
      <c r="D24" s="213"/>
      <c r="E24" s="128" t="s">
        <v>292</v>
      </c>
      <c r="F24" s="128" t="s">
        <v>541</v>
      </c>
    </row>
    <row r="25" spans="1:6" ht="12.75" customHeight="1" x14ac:dyDescent="0.25">
      <c r="A25" s="128" t="s">
        <v>542</v>
      </c>
      <c r="B25" s="213">
        <v>15</v>
      </c>
      <c r="C25" s="213">
        <v>1939</v>
      </c>
      <c r="D25" s="213"/>
      <c r="E25" s="128" t="s">
        <v>543</v>
      </c>
      <c r="F25" s="128" t="s">
        <v>544</v>
      </c>
    </row>
    <row r="26" spans="1:6" ht="12.75" customHeight="1" x14ac:dyDescent="0.25">
      <c r="A26" s="128" t="s">
        <v>545</v>
      </c>
      <c r="B26" s="213">
        <v>16</v>
      </c>
      <c r="C26" s="213">
        <v>1928</v>
      </c>
      <c r="D26" s="213"/>
      <c r="E26" s="128" t="s">
        <v>321</v>
      </c>
      <c r="F26" s="128" t="s">
        <v>546</v>
      </c>
    </row>
    <row r="27" spans="1:6" ht="12.75" customHeight="1" x14ac:dyDescent="0.25">
      <c r="A27" s="128" t="s">
        <v>311</v>
      </c>
      <c r="B27" s="213">
        <v>17</v>
      </c>
      <c r="C27" s="213">
        <v>1963</v>
      </c>
      <c r="D27" s="213"/>
      <c r="E27" s="128" t="s">
        <v>311</v>
      </c>
      <c r="F27" s="128" t="s">
        <v>547</v>
      </c>
    </row>
    <row r="28" spans="1:6" ht="12.75" customHeight="1" x14ac:dyDescent="0.25">
      <c r="A28" s="128"/>
      <c r="B28" s="213"/>
      <c r="C28" s="213"/>
      <c r="D28" s="213"/>
      <c r="E28" s="128"/>
      <c r="F28" s="128" t="s">
        <v>548</v>
      </c>
    </row>
    <row r="29" spans="1:6" ht="12.75" customHeight="1" x14ac:dyDescent="0.25">
      <c r="A29" s="128" t="s">
        <v>549</v>
      </c>
      <c r="B29" s="213">
        <v>17</v>
      </c>
      <c r="C29" s="213">
        <v>1970</v>
      </c>
      <c r="D29" s="213"/>
      <c r="E29" s="128" t="s">
        <v>311</v>
      </c>
      <c r="F29" s="128" t="s">
        <v>547</v>
      </c>
    </row>
    <row r="30" spans="1:6" ht="12.75" customHeight="1" x14ac:dyDescent="0.25">
      <c r="A30" s="128"/>
      <c r="B30" s="213"/>
      <c r="C30" s="213"/>
      <c r="D30" s="213"/>
      <c r="E30" s="128"/>
      <c r="F30" s="128" t="s">
        <v>548</v>
      </c>
    </row>
    <row r="31" spans="1:6" ht="12.75" customHeight="1" x14ac:dyDescent="0.25">
      <c r="A31" s="128" t="s">
        <v>550</v>
      </c>
      <c r="B31" s="213">
        <v>18</v>
      </c>
      <c r="C31" s="213">
        <v>1962</v>
      </c>
      <c r="D31" s="213"/>
      <c r="E31" s="128" t="s">
        <v>551</v>
      </c>
      <c r="F31" s="128" t="s">
        <v>552</v>
      </c>
    </row>
    <row r="32" spans="1:6" ht="12.75" customHeight="1" x14ac:dyDescent="0.25">
      <c r="A32" s="128" t="s">
        <v>553</v>
      </c>
      <c r="B32" s="213">
        <v>19</v>
      </c>
      <c r="C32" s="213">
        <v>1955</v>
      </c>
      <c r="D32" s="213"/>
      <c r="E32" s="128" t="s">
        <v>554</v>
      </c>
      <c r="F32" s="128" t="s">
        <v>555</v>
      </c>
    </row>
    <row r="33" spans="1:6" ht="12.75" customHeight="1" x14ac:dyDescent="0.25">
      <c r="A33" s="128" t="s">
        <v>334</v>
      </c>
      <c r="B33" s="213">
        <v>20</v>
      </c>
      <c r="C33" s="213">
        <v>1967</v>
      </c>
      <c r="D33" s="213"/>
      <c r="E33" s="128" t="s">
        <v>334</v>
      </c>
      <c r="F33" s="128" t="s">
        <v>556</v>
      </c>
    </row>
    <row r="34" spans="1:6" ht="12.75" customHeight="1" x14ac:dyDescent="0.25">
      <c r="A34" s="128"/>
      <c r="B34" s="213"/>
      <c r="C34" s="213"/>
      <c r="D34" s="213"/>
      <c r="E34" s="128"/>
      <c r="F34" s="128" t="s">
        <v>334</v>
      </c>
    </row>
    <row r="35" spans="1:6" ht="12.75" customHeight="1" x14ac:dyDescent="0.25">
      <c r="A35" s="128" t="s">
        <v>557</v>
      </c>
      <c r="B35" s="213">
        <v>21</v>
      </c>
      <c r="C35" s="213">
        <v>1970</v>
      </c>
      <c r="D35" s="213"/>
      <c r="E35" s="128" t="s">
        <v>298</v>
      </c>
      <c r="F35" s="128" t="s">
        <v>557</v>
      </c>
    </row>
    <row r="36" spans="1:6" ht="12.75" customHeight="1" x14ac:dyDescent="0.25">
      <c r="A36" s="128" t="s">
        <v>284</v>
      </c>
      <c r="B36" s="213">
        <v>22</v>
      </c>
      <c r="C36" s="213">
        <v>1965</v>
      </c>
      <c r="D36" s="213"/>
      <c r="E36" s="128" t="s">
        <v>284</v>
      </c>
      <c r="F36" s="128" t="s">
        <v>533</v>
      </c>
    </row>
    <row r="37" spans="1:6" ht="12.75" customHeight="1" x14ac:dyDescent="0.25">
      <c r="A37" s="128" t="s">
        <v>558</v>
      </c>
      <c r="B37" s="213">
        <v>23</v>
      </c>
      <c r="C37" s="213">
        <v>1967</v>
      </c>
      <c r="D37" s="213"/>
      <c r="E37" s="128" t="s">
        <v>559</v>
      </c>
      <c r="F37" s="128" t="s">
        <v>519</v>
      </c>
    </row>
    <row r="38" spans="1:6" ht="12.75" customHeight="1" x14ac:dyDescent="0.25">
      <c r="A38" s="128" t="s">
        <v>560</v>
      </c>
      <c r="B38" s="213">
        <v>24</v>
      </c>
      <c r="C38" s="213">
        <v>1962</v>
      </c>
      <c r="D38" s="213"/>
      <c r="E38" s="128" t="s">
        <v>300</v>
      </c>
      <c r="F38" s="128" t="s">
        <v>561</v>
      </c>
    </row>
    <row r="39" spans="1:6" ht="12.75" customHeight="1" x14ac:dyDescent="0.25">
      <c r="A39" s="128" t="s">
        <v>298</v>
      </c>
      <c r="B39" s="213">
        <v>25</v>
      </c>
      <c r="C39" s="213">
        <v>1957</v>
      </c>
      <c r="D39" s="213"/>
      <c r="E39" s="128" t="s">
        <v>298</v>
      </c>
      <c r="F39" s="128" t="s">
        <v>557</v>
      </c>
    </row>
    <row r="40" spans="1:6" ht="12.75" customHeight="1" x14ac:dyDescent="0.25">
      <c r="A40" s="128" t="s">
        <v>562</v>
      </c>
      <c r="B40" s="213">
        <v>26</v>
      </c>
      <c r="C40" s="213">
        <v>1949</v>
      </c>
      <c r="D40" s="213"/>
      <c r="E40" s="128" t="s">
        <v>316</v>
      </c>
      <c r="F40" s="128" t="s">
        <v>527</v>
      </c>
    </row>
    <row r="41" spans="1:6" ht="12.75" customHeight="1" x14ac:dyDescent="0.25">
      <c r="A41" s="128" t="s">
        <v>563</v>
      </c>
      <c r="B41" s="213">
        <v>27</v>
      </c>
      <c r="C41" s="213">
        <v>1941</v>
      </c>
      <c r="D41" s="213"/>
      <c r="E41" s="128" t="s">
        <v>563</v>
      </c>
      <c r="F41" s="128" t="s">
        <v>521</v>
      </c>
    </row>
    <row r="42" spans="1:6" ht="12.75" customHeight="1" x14ac:dyDescent="0.25">
      <c r="A42" s="128" t="s">
        <v>564</v>
      </c>
      <c r="B42" s="213">
        <v>28</v>
      </c>
      <c r="C42" s="213">
        <v>1940</v>
      </c>
      <c r="D42" s="213"/>
      <c r="E42" s="128" t="s">
        <v>284</v>
      </c>
      <c r="F42" s="128" t="s">
        <v>533</v>
      </c>
    </row>
    <row r="43" spans="1:6" ht="12.75" customHeight="1" x14ac:dyDescent="0.25">
      <c r="A43" s="128" t="s">
        <v>565</v>
      </c>
      <c r="B43" s="213">
        <v>29</v>
      </c>
      <c r="C43" s="213">
        <v>1942</v>
      </c>
      <c r="D43" s="213"/>
      <c r="E43" s="128" t="s">
        <v>284</v>
      </c>
      <c r="F43" s="128" t="s">
        <v>533</v>
      </c>
    </row>
    <row r="44" spans="1:6" ht="12.75" customHeight="1" x14ac:dyDescent="0.25">
      <c r="A44" s="128" t="s">
        <v>566</v>
      </c>
      <c r="B44" s="213">
        <v>30</v>
      </c>
      <c r="C44" s="213">
        <v>1994</v>
      </c>
      <c r="D44" s="213"/>
      <c r="E44" s="128" t="s">
        <v>286</v>
      </c>
      <c r="F44" s="128" t="s">
        <v>527</v>
      </c>
    </row>
    <row r="45" spans="1:6" ht="12.75" customHeight="1" x14ac:dyDescent="0.25">
      <c r="A45" s="128"/>
      <c r="B45" s="213"/>
      <c r="C45" s="213"/>
      <c r="D45" s="213"/>
      <c r="E45" s="128"/>
      <c r="F45" s="128"/>
    </row>
    <row r="46" spans="1:6" ht="14.25" customHeight="1" x14ac:dyDescent="0.25">
      <c r="A46" s="289" t="s">
        <v>567</v>
      </c>
      <c r="B46" s="289"/>
      <c r="C46" s="289"/>
      <c r="D46" s="289"/>
      <c r="E46" s="289"/>
      <c r="F46" s="289"/>
    </row>
    <row r="47" spans="1:6" ht="13.2" customHeight="1" x14ac:dyDescent="0.25">
      <c r="A47" s="128"/>
      <c r="B47" s="213"/>
      <c r="C47" s="213"/>
      <c r="D47" s="213"/>
      <c r="E47" s="128"/>
      <c r="F47" s="128"/>
    </row>
    <row r="48" spans="1:6" ht="13.2" customHeight="1" x14ac:dyDescent="0.25">
      <c r="A48" s="128" t="s">
        <v>568</v>
      </c>
      <c r="B48" s="213"/>
      <c r="C48" s="213"/>
      <c r="D48" s="213"/>
      <c r="E48" s="128"/>
      <c r="F48" s="128"/>
    </row>
  </sheetData>
  <mergeCells count="4">
    <mergeCell ref="A1:F1"/>
    <mergeCell ref="A2:F2"/>
    <mergeCell ref="A3:F3"/>
    <mergeCell ref="A46:F46"/>
  </mergeCells>
  <printOptions horizontalCentered="1"/>
  <pageMargins left="0.5" right="0.5" top="0.5" bottom="0.5" header="0.3" footer="0.3"/>
  <pageSetup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49"/>
  <sheetViews>
    <sheetView showGridLines="0" zoomScale="90" zoomScaleNormal="90" workbookViewId="0">
      <selection sqref="A1:J1"/>
    </sheetView>
  </sheetViews>
  <sheetFormatPr defaultColWidth="9.28515625" defaultRowHeight="13.2" x14ac:dyDescent="0.25"/>
  <cols>
    <col min="1" max="1" width="31.85546875" style="16" customWidth="1"/>
    <col min="2" max="7" width="10.28515625" style="16" customWidth="1"/>
    <col min="8" max="9" width="10.28515625" style="189" customWidth="1"/>
    <col min="10" max="10" width="10.28515625" style="16" customWidth="1"/>
    <col min="11" max="11" width="3.140625" style="16" customWidth="1"/>
    <col min="12" max="16384" width="9.28515625" style="16"/>
  </cols>
  <sheetData>
    <row r="1" spans="1:10" ht="12.75" customHeight="1" x14ac:dyDescent="0.25">
      <c r="A1" s="270" t="s">
        <v>500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2.75" customHeight="1" x14ac:dyDescent="0.25">
      <c r="A2" s="270" t="s">
        <v>569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 ht="12.75" customHeight="1" x14ac:dyDescent="0.25">
      <c r="A3" s="271" t="s">
        <v>261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ht="12.75" customHeight="1" x14ac:dyDescent="0.25">
      <c r="A4" s="271" t="s">
        <v>273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ht="12.75" customHeight="1" x14ac:dyDescent="0.25">
      <c r="A5" s="18"/>
      <c r="B5" s="18"/>
      <c r="C5" s="18"/>
      <c r="D5" s="18"/>
      <c r="E5" s="18"/>
      <c r="F5" s="18"/>
      <c r="G5" s="18"/>
      <c r="H5" s="190"/>
      <c r="I5" s="190"/>
    </row>
    <row r="6" spans="1:10" ht="12.75" customHeight="1" x14ac:dyDescent="0.25">
      <c r="A6" s="22" t="s">
        <v>373</v>
      </c>
      <c r="B6" s="214">
        <v>2009</v>
      </c>
      <c r="C6" s="214">
        <v>2010</v>
      </c>
      <c r="D6" s="214">
        <v>2011</v>
      </c>
      <c r="E6" s="214">
        <v>2012</v>
      </c>
      <c r="F6" s="214">
        <v>2013</v>
      </c>
      <c r="G6" s="214">
        <v>2014</v>
      </c>
      <c r="H6" s="214">
        <v>2015</v>
      </c>
      <c r="I6" s="214">
        <v>2016</v>
      </c>
      <c r="J6" s="214">
        <v>2017</v>
      </c>
    </row>
    <row r="7" spans="1:10" ht="12.75" customHeight="1" x14ac:dyDescent="0.25">
      <c r="A7" s="19"/>
      <c r="B7" s="149"/>
      <c r="C7" s="149"/>
      <c r="D7" s="149"/>
      <c r="E7" s="149"/>
      <c r="F7" s="149"/>
      <c r="G7" s="149"/>
      <c r="H7" s="149"/>
      <c r="I7" s="149"/>
      <c r="J7" s="149"/>
    </row>
    <row r="8" spans="1:10" ht="12.75" customHeight="1" x14ac:dyDescent="0.25">
      <c r="A8" s="18" t="s">
        <v>570</v>
      </c>
      <c r="B8" s="38">
        <v>5268</v>
      </c>
      <c r="C8" s="38">
        <v>4612</v>
      </c>
      <c r="D8" s="38">
        <v>4442</v>
      </c>
      <c r="E8" s="38">
        <v>4516</v>
      </c>
      <c r="F8" s="38">
        <v>3925</v>
      </c>
      <c r="G8" s="38">
        <v>3121</v>
      </c>
      <c r="H8" s="38">
        <v>3257</v>
      </c>
      <c r="I8" s="38">
        <v>3137</v>
      </c>
      <c r="J8" s="210">
        <v>3177</v>
      </c>
    </row>
    <row r="9" spans="1:10" ht="12.75" customHeight="1" x14ac:dyDescent="0.25">
      <c r="A9" s="18" t="s">
        <v>528</v>
      </c>
      <c r="B9" s="38">
        <v>12605</v>
      </c>
      <c r="C9" s="38">
        <v>13388</v>
      </c>
      <c r="D9" s="38">
        <v>12691</v>
      </c>
      <c r="E9" s="38">
        <v>11933</v>
      </c>
      <c r="F9" s="38">
        <v>11969</v>
      </c>
      <c r="G9" s="38">
        <v>11412</v>
      </c>
      <c r="H9" s="38">
        <v>10762</v>
      </c>
      <c r="I9" s="38">
        <v>10522</v>
      </c>
      <c r="J9" s="210">
        <v>10401</v>
      </c>
    </row>
    <row r="10" spans="1:10" ht="12.75" customHeight="1" x14ac:dyDescent="0.25">
      <c r="A10" s="18" t="s">
        <v>571</v>
      </c>
      <c r="B10" s="38">
        <v>3083</v>
      </c>
      <c r="C10" s="38">
        <v>3158</v>
      </c>
      <c r="D10" s="38">
        <v>2753</v>
      </c>
      <c r="E10" s="38">
        <v>2545</v>
      </c>
      <c r="F10" s="38">
        <v>2328</v>
      </c>
      <c r="G10" s="38">
        <v>2380</v>
      </c>
      <c r="H10" s="38">
        <v>2481</v>
      </c>
      <c r="I10" s="38">
        <v>2420</v>
      </c>
      <c r="J10" s="210">
        <v>2395</v>
      </c>
    </row>
    <row r="11" spans="1:10" ht="12.75" customHeight="1" x14ac:dyDescent="0.25">
      <c r="A11" s="18" t="s">
        <v>550</v>
      </c>
      <c r="B11" s="38">
        <v>2379</v>
      </c>
      <c r="C11" s="38">
        <v>2263</v>
      </c>
      <c r="D11" s="38">
        <v>2181</v>
      </c>
      <c r="E11" s="38">
        <v>2072</v>
      </c>
      <c r="F11" s="38">
        <v>2141</v>
      </c>
      <c r="G11" s="38">
        <v>1989</v>
      </c>
      <c r="H11" s="38">
        <v>2072</v>
      </c>
      <c r="I11" s="38">
        <v>2084</v>
      </c>
      <c r="J11" s="210">
        <v>1916</v>
      </c>
    </row>
    <row r="12" spans="1:10" ht="12.75" customHeight="1" x14ac:dyDescent="0.25">
      <c r="A12" s="18" t="s">
        <v>566</v>
      </c>
      <c r="B12" s="38">
        <v>2305</v>
      </c>
      <c r="C12" s="38">
        <v>2724</v>
      </c>
      <c r="D12" s="38">
        <v>2702</v>
      </c>
      <c r="E12" s="38">
        <v>2515</v>
      </c>
      <c r="F12" s="38">
        <v>2573</v>
      </c>
      <c r="G12" s="38">
        <v>2464</v>
      </c>
      <c r="H12" s="38">
        <v>2433</v>
      </c>
      <c r="I12" s="38">
        <v>2487</v>
      </c>
      <c r="J12" s="210">
        <v>2497</v>
      </c>
    </row>
    <row r="13" spans="1:10" ht="12.75" customHeight="1" x14ac:dyDescent="0.25">
      <c r="A13" s="18" t="s">
        <v>535</v>
      </c>
      <c r="B13" s="38">
        <v>3612</v>
      </c>
      <c r="C13" s="38">
        <v>3647</v>
      </c>
      <c r="D13" s="38">
        <v>3209</v>
      </c>
      <c r="E13" s="38">
        <v>3043</v>
      </c>
      <c r="F13" s="38">
        <v>2990</v>
      </c>
      <c r="G13" s="38">
        <v>2895</v>
      </c>
      <c r="H13" s="38">
        <v>2688</v>
      </c>
      <c r="I13" s="38">
        <v>2747</v>
      </c>
      <c r="J13" s="210">
        <v>2641</v>
      </c>
    </row>
    <row r="14" spans="1:10" ht="12.75" customHeight="1" x14ac:dyDescent="0.25">
      <c r="A14" s="18" t="s">
        <v>540</v>
      </c>
      <c r="B14" s="38">
        <v>12643</v>
      </c>
      <c r="C14" s="38">
        <v>12848</v>
      </c>
      <c r="D14" s="38">
        <v>12656</v>
      </c>
      <c r="E14" s="38">
        <v>11960</v>
      </c>
      <c r="F14" s="38">
        <v>10688</v>
      </c>
      <c r="G14" s="38">
        <v>9994</v>
      </c>
      <c r="H14" s="38">
        <v>8954</v>
      </c>
      <c r="I14" s="38">
        <v>8667</v>
      </c>
      <c r="J14" s="210">
        <v>8375</v>
      </c>
    </row>
    <row r="15" spans="1:10" ht="12.75" customHeight="1" x14ac:dyDescent="0.25">
      <c r="A15" s="18" t="s">
        <v>572</v>
      </c>
      <c r="B15" s="38">
        <v>6906</v>
      </c>
      <c r="C15" s="38">
        <v>6832</v>
      </c>
      <c r="D15" s="38">
        <v>5088</v>
      </c>
      <c r="E15" s="38">
        <v>4014</v>
      </c>
      <c r="F15" s="38">
        <v>4041</v>
      </c>
      <c r="G15" s="38">
        <v>3826</v>
      </c>
      <c r="H15" s="38">
        <v>3837</v>
      </c>
      <c r="I15" s="38">
        <v>4099</v>
      </c>
      <c r="J15" s="210">
        <v>3971</v>
      </c>
    </row>
    <row r="16" spans="1:10" ht="12.75" customHeight="1" x14ac:dyDescent="0.25">
      <c r="A16" s="18" t="s">
        <v>553</v>
      </c>
      <c r="B16" s="38">
        <v>6931</v>
      </c>
      <c r="C16" s="38">
        <v>6788</v>
      </c>
      <c r="D16" s="38">
        <v>6514</v>
      </c>
      <c r="E16" s="38">
        <v>6218</v>
      </c>
      <c r="F16" s="38">
        <v>6402</v>
      </c>
      <c r="G16" s="38">
        <v>6136</v>
      </c>
      <c r="H16" s="38">
        <v>6152</v>
      </c>
      <c r="I16" s="38">
        <v>6430</v>
      </c>
      <c r="J16" s="210">
        <v>6238</v>
      </c>
    </row>
    <row r="17" spans="1:11" ht="12.75" customHeight="1" x14ac:dyDescent="0.25">
      <c r="A17" s="18" t="s">
        <v>558</v>
      </c>
      <c r="B17" s="38">
        <v>8857</v>
      </c>
      <c r="C17" s="38">
        <v>8824</v>
      </c>
      <c r="D17" s="38">
        <v>8111</v>
      </c>
      <c r="E17" s="38">
        <v>7431</v>
      </c>
      <c r="F17" s="38">
        <v>7297</v>
      </c>
      <c r="G17" s="38">
        <v>6656</v>
      </c>
      <c r="H17" s="38">
        <v>6571</v>
      </c>
      <c r="I17" s="38">
        <v>6165</v>
      </c>
      <c r="J17" s="210">
        <v>6218</v>
      </c>
    </row>
    <row r="18" spans="1:11" ht="12.75" customHeight="1" x14ac:dyDescent="0.25">
      <c r="A18" s="18" t="s">
        <v>518</v>
      </c>
      <c r="B18" s="38">
        <v>7026</v>
      </c>
      <c r="C18" s="38">
        <v>7108</v>
      </c>
      <c r="D18" s="38">
        <v>7154</v>
      </c>
      <c r="E18" s="38">
        <v>6785</v>
      </c>
      <c r="F18" s="38">
        <v>6819</v>
      </c>
      <c r="G18" s="38">
        <v>6998</v>
      </c>
      <c r="H18" s="38">
        <v>6857</v>
      </c>
      <c r="I18" s="38">
        <v>6556</v>
      </c>
      <c r="J18" s="210">
        <v>6548</v>
      </c>
    </row>
    <row r="19" spans="1:11" ht="12.75" customHeight="1" x14ac:dyDescent="0.25">
      <c r="A19" s="18" t="s">
        <v>509</v>
      </c>
      <c r="B19" s="38">
        <v>2413</v>
      </c>
      <c r="C19" s="38">
        <v>2390</v>
      </c>
      <c r="D19" s="38">
        <v>1959</v>
      </c>
      <c r="E19" s="38">
        <v>1742</v>
      </c>
      <c r="F19" s="38">
        <v>1728</v>
      </c>
      <c r="G19" s="38">
        <v>1718</v>
      </c>
      <c r="H19" s="38">
        <v>1629</v>
      </c>
      <c r="I19" s="38">
        <v>1801</v>
      </c>
      <c r="J19" s="210">
        <v>1726</v>
      </c>
    </row>
    <row r="20" spans="1:11" ht="12.75" customHeight="1" x14ac:dyDescent="0.25">
      <c r="A20" s="18" t="s">
        <v>531</v>
      </c>
      <c r="B20" s="38">
        <v>7183</v>
      </c>
      <c r="C20" s="38">
        <v>7554</v>
      </c>
      <c r="D20" s="38">
        <v>7022</v>
      </c>
      <c r="E20" s="38">
        <v>6469</v>
      </c>
      <c r="F20" s="38">
        <v>6409</v>
      </c>
      <c r="G20" s="38">
        <v>6136</v>
      </c>
      <c r="H20" s="38">
        <v>5957</v>
      </c>
      <c r="I20" s="38">
        <v>5801</v>
      </c>
      <c r="J20" s="210">
        <v>5860</v>
      </c>
    </row>
    <row r="21" spans="1:11" ht="12.75" customHeight="1" x14ac:dyDescent="0.25">
      <c r="A21" s="18" t="s">
        <v>529</v>
      </c>
      <c r="B21" s="38">
        <v>8893</v>
      </c>
      <c r="C21" s="38">
        <v>8759</v>
      </c>
      <c r="D21" s="38">
        <v>8262</v>
      </c>
      <c r="E21" s="38">
        <v>7902</v>
      </c>
      <c r="F21" s="38">
        <v>7609</v>
      </c>
      <c r="G21" s="38">
        <v>7483</v>
      </c>
      <c r="H21" s="38">
        <v>7570</v>
      </c>
      <c r="I21" s="38">
        <v>7413</v>
      </c>
      <c r="J21" s="210">
        <v>7573</v>
      </c>
    </row>
    <row r="22" spans="1:11" ht="12.75" customHeight="1" x14ac:dyDescent="0.25">
      <c r="A22" s="18" t="s">
        <v>573</v>
      </c>
      <c r="B22" s="38">
        <v>5073</v>
      </c>
      <c r="C22" s="38">
        <v>5130</v>
      </c>
      <c r="D22" s="38">
        <v>4358</v>
      </c>
      <c r="E22" s="38">
        <v>4061</v>
      </c>
      <c r="F22" s="38">
        <v>4040</v>
      </c>
      <c r="G22" s="38">
        <v>3959</v>
      </c>
      <c r="H22" s="38">
        <v>3828</v>
      </c>
      <c r="I22" s="38">
        <v>3984</v>
      </c>
      <c r="J22" s="210">
        <v>4000</v>
      </c>
    </row>
    <row r="23" spans="1:11" ht="12.75" customHeight="1" x14ac:dyDescent="0.25">
      <c r="A23" s="18" t="s">
        <v>537</v>
      </c>
      <c r="B23" s="38">
        <v>4344</v>
      </c>
      <c r="C23" s="38">
        <v>4194</v>
      </c>
      <c r="D23" s="38">
        <v>3640</v>
      </c>
      <c r="E23" s="38">
        <v>3328</v>
      </c>
      <c r="F23" s="38">
        <v>3304</v>
      </c>
      <c r="G23" s="38">
        <v>3468</v>
      </c>
      <c r="H23" s="38">
        <v>3115</v>
      </c>
      <c r="I23" s="38">
        <v>2757</v>
      </c>
      <c r="J23" s="210">
        <v>2876</v>
      </c>
    </row>
    <row r="24" spans="1:11" ht="12.75" customHeight="1" x14ac:dyDescent="0.25">
      <c r="A24" s="47" t="s">
        <v>512</v>
      </c>
      <c r="B24" s="200">
        <v>7477</v>
      </c>
      <c r="C24" s="200">
        <v>7793</v>
      </c>
      <c r="D24" s="200">
        <v>7856</v>
      </c>
      <c r="E24" s="200">
        <v>7698</v>
      </c>
      <c r="F24" s="200">
        <v>7300</v>
      </c>
      <c r="G24" s="200">
        <v>7145</v>
      </c>
      <c r="H24" s="38">
        <v>7092</v>
      </c>
      <c r="I24" s="38">
        <v>6390</v>
      </c>
      <c r="J24" s="210">
        <v>6131</v>
      </c>
      <c r="K24" s="71"/>
    </row>
    <row r="25" spans="1:11" ht="12.75" customHeight="1" x14ac:dyDescent="0.25">
      <c r="A25" s="47" t="s">
        <v>506</v>
      </c>
      <c r="B25" s="200">
        <v>2662</v>
      </c>
      <c r="C25" s="200">
        <v>2814</v>
      </c>
      <c r="D25" s="200">
        <v>2440</v>
      </c>
      <c r="E25" s="200">
        <v>2288</v>
      </c>
      <c r="F25" s="200">
        <v>2072</v>
      </c>
      <c r="G25" s="200">
        <v>2018</v>
      </c>
      <c r="H25" s="38">
        <v>1939</v>
      </c>
      <c r="I25" s="38">
        <v>1724</v>
      </c>
      <c r="J25" s="210">
        <v>1667</v>
      </c>
      <c r="K25" s="71"/>
    </row>
    <row r="26" spans="1:11" ht="12.75" customHeight="1" x14ac:dyDescent="0.25">
      <c r="A26" s="47" t="s">
        <v>574</v>
      </c>
      <c r="B26" s="200">
        <v>4784</v>
      </c>
      <c r="C26" s="200">
        <v>4722</v>
      </c>
      <c r="D26" s="200">
        <v>4525</v>
      </c>
      <c r="E26" s="200">
        <v>4171</v>
      </c>
      <c r="F26" s="200">
        <v>4079</v>
      </c>
      <c r="G26" s="200">
        <v>4006</v>
      </c>
      <c r="H26" s="38">
        <v>4341</v>
      </c>
      <c r="I26" s="38">
        <v>4152</v>
      </c>
      <c r="J26" s="210">
        <v>4556</v>
      </c>
      <c r="K26" s="71"/>
    </row>
    <row r="27" spans="1:11" ht="12.75" customHeight="1" x14ac:dyDescent="0.25">
      <c r="A27" s="47" t="s">
        <v>575</v>
      </c>
      <c r="B27" s="200">
        <v>3279</v>
      </c>
      <c r="C27" s="200">
        <v>3382</v>
      </c>
      <c r="D27" s="200">
        <v>3208</v>
      </c>
      <c r="E27" s="200">
        <v>3187</v>
      </c>
      <c r="F27" s="200">
        <v>3013</v>
      </c>
      <c r="G27" s="200">
        <v>3015</v>
      </c>
      <c r="H27" s="38">
        <v>3450</v>
      </c>
      <c r="I27" s="38">
        <v>3269</v>
      </c>
      <c r="J27" s="210">
        <v>3549</v>
      </c>
      <c r="K27" s="71"/>
    </row>
    <row r="28" spans="1:11" ht="12.75" customHeight="1" x14ac:dyDescent="0.25">
      <c r="A28" s="47" t="s">
        <v>576</v>
      </c>
      <c r="B28" s="200">
        <v>5593</v>
      </c>
      <c r="C28" s="200">
        <v>5259</v>
      </c>
      <c r="D28" s="200">
        <v>4557</v>
      </c>
      <c r="E28" s="200">
        <v>4725</v>
      </c>
      <c r="F28" s="200">
        <v>4614</v>
      </c>
      <c r="G28" s="200">
        <v>4610</v>
      </c>
      <c r="H28" s="38">
        <v>5186</v>
      </c>
      <c r="I28" s="38">
        <v>4917</v>
      </c>
      <c r="J28" s="210">
        <v>4950</v>
      </c>
      <c r="K28" s="71"/>
    </row>
    <row r="29" spans="1:11" ht="14.25" customHeight="1" x14ac:dyDescent="0.25">
      <c r="A29" s="47" t="s">
        <v>524</v>
      </c>
      <c r="B29" s="200">
        <v>8434</v>
      </c>
      <c r="C29" s="200">
        <v>8192</v>
      </c>
      <c r="D29" s="200">
        <v>7525</v>
      </c>
      <c r="E29" s="200">
        <v>7182</v>
      </c>
      <c r="F29" s="200">
        <v>6869</v>
      </c>
      <c r="G29" s="200">
        <v>6359</v>
      </c>
      <c r="H29" s="38">
        <v>6170</v>
      </c>
      <c r="I29" s="38">
        <v>6076</v>
      </c>
      <c r="J29" s="210">
        <v>6149</v>
      </c>
      <c r="K29" s="71"/>
    </row>
    <row r="30" spans="1:11" ht="12.75" customHeight="1" x14ac:dyDescent="0.25">
      <c r="A30" s="47" t="s">
        <v>522</v>
      </c>
      <c r="B30" s="200">
        <v>6809</v>
      </c>
      <c r="C30" s="200">
        <v>6855</v>
      </c>
      <c r="D30" s="200">
        <v>6303</v>
      </c>
      <c r="E30" s="200">
        <v>6060</v>
      </c>
      <c r="F30" s="200">
        <v>5907</v>
      </c>
      <c r="G30" s="200">
        <v>6140</v>
      </c>
      <c r="H30" s="38">
        <v>5929</v>
      </c>
      <c r="I30" s="38">
        <v>5884</v>
      </c>
      <c r="J30" s="210">
        <v>6029</v>
      </c>
      <c r="K30" s="71"/>
    </row>
    <row r="31" spans="1:11" ht="12.75" customHeight="1" x14ac:dyDescent="0.25">
      <c r="A31" s="47" t="s">
        <v>523</v>
      </c>
      <c r="B31" s="200">
        <v>6686</v>
      </c>
      <c r="C31" s="200">
        <v>6407</v>
      </c>
      <c r="D31" s="200">
        <v>6181</v>
      </c>
      <c r="E31" s="200">
        <v>5712</v>
      </c>
      <c r="F31" s="200">
        <v>5561</v>
      </c>
      <c r="G31" s="200">
        <v>6062</v>
      </c>
      <c r="H31" s="38">
        <v>6393</v>
      </c>
      <c r="I31" s="38">
        <v>6547</v>
      </c>
      <c r="J31" s="210">
        <v>6845</v>
      </c>
      <c r="K31" s="71"/>
    </row>
    <row r="32" spans="1:11" ht="12.75" customHeight="1" x14ac:dyDescent="0.25">
      <c r="A32" s="47" t="s">
        <v>526</v>
      </c>
      <c r="B32" s="200">
        <v>6446</v>
      </c>
      <c r="C32" s="200">
        <v>6290</v>
      </c>
      <c r="D32" s="200">
        <v>6162</v>
      </c>
      <c r="E32" s="200">
        <v>6081</v>
      </c>
      <c r="F32" s="200">
        <v>5948</v>
      </c>
      <c r="G32" s="200">
        <v>6015</v>
      </c>
      <c r="H32" s="38">
        <v>5780</v>
      </c>
      <c r="I32" s="38">
        <v>4760</v>
      </c>
      <c r="J32" s="210">
        <v>5061</v>
      </c>
      <c r="K32" s="71"/>
    </row>
    <row r="33" spans="1:11" ht="12.75" customHeight="1" x14ac:dyDescent="0.25">
      <c r="A33" s="47" t="s">
        <v>515</v>
      </c>
      <c r="B33" s="200">
        <v>5690</v>
      </c>
      <c r="C33" s="200">
        <v>5537</v>
      </c>
      <c r="D33" s="200">
        <v>5015</v>
      </c>
      <c r="E33" s="200">
        <v>4787</v>
      </c>
      <c r="F33" s="200">
        <v>4790</v>
      </c>
      <c r="G33" s="200">
        <v>5118</v>
      </c>
      <c r="H33" s="38">
        <v>5419</v>
      </c>
      <c r="I33" s="38">
        <v>5051</v>
      </c>
      <c r="J33" s="210">
        <v>4653</v>
      </c>
      <c r="K33" s="71"/>
    </row>
    <row r="34" spans="1:11" ht="12.75" customHeight="1" x14ac:dyDescent="0.25">
      <c r="A34" s="47" t="s">
        <v>560</v>
      </c>
      <c r="B34" s="200">
        <v>5557</v>
      </c>
      <c r="C34" s="200">
        <v>5529</v>
      </c>
      <c r="D34" s="200">
        <v>5293</v>
      </c>
      <c r="E34" s="200">
        <v>4922</v>
      </c>
      <c r="F34" s="200">
        <v>4708</v>
      </c>
      <c r="G34" s="200">
        <v>4495</v>
      </c>
      <c r="H34" s="38">
        <v>4228</v>
      </c>
      <c r="I34" s="38">
        <v>4143</v>
      </c>
      <c r="J34" s="210">
        <v>4103</v>
      </c>
      <c r="K34" s="71"/>
    </row>
    <row r="35" spans="1:11" ht="12.75" customHeight="1" x14ac:dyDescent="0.25">
      <c r="A35" s="47" t="s">
        <v>311</v>
      </c>
      <c r="B35" s="200">
        <v>7139</v>
      </c>
      <c r="C35" s="200">
        <v>6720</v>
      </c>
      <c r="D35" s="200">
        <v>6501</v>
      </c>
      <c r="E35" s="200">
        <v>6721</v>
      </c>
      <c r="F35" s="200">
        <v>6484</v>
      </c>
      <c r="G35" s="200">
        <v>10502</v>
      </c>
      <c r="H35" s="38">
        <v>11273</v>
      </c>
      <c r="I35" s="38">
        <v>10856</v>
      </c>
      <c r="J35" s="210">
        <v>10664</v>
      </c>
      <c r="K35" s="71"/>
    </row>
    <row r="36" spans="1:11" ht="12.75" customHeight="1" x14ac:dyDescent="0.25">
      <c r="A36" s="47" t="s">
        <v>549</v>
      </c>
      <c r="B36" s="200">
        <v>10486</v>
      </c>
      <c r="C36" s="200">
        <v>10451</v>
      </c>
      <c r="D36" s="200">
        <v>9741</v>
      </c>
      <c r="E36" s="200">
        <v>9505</v>
      </c>
      <c r="F36" s="200">
        <v>9163</v>
      </c>
      <c r="G36" s="200">
        <v>5212</v>
      </c>
      <c r="H36" s="38">
        <v>5383</v>
      </c>
      <c r="I36" s="38">
        <v>4839</v>
      </c>
      <c r="J36" s="210">
        <v>4803</v>
      </c>
      <c r="K36" s="71"/>
    </row>
    <row r="37" spans="1:11" ht="12.75" customHeight="1" x14ac:dyDescent="0.25">
      <c r="A37" s="47" t="s">
        <v>284</v>
      </c>
      <c r="B37" s="200">
        <v>6101</v>
      </c>
      <c r="C37" s="200">
        <v>6421</v>
      </c>
      <c r="D37" s="200">
        <v>6397</v>
      </c>
      <c r="E37" s="200">
        <v>6566</v>
      </c>
      <c r="F37" s="200">
        <v>6688</v>
      </c>
      <c r="G37" s="200">
        <v>6486</v>
      </c>
      <c r="H37" s="38">
        <v>7082</v>
      </c>
      <c r="I37" s="38">
        <v>6153</v>
      </c>
      <c r="J37" s="210">
        <v>5813</v>
      </c>
    </row>
    <row r="38" spans="1:11" ht="12.75" customHeight="1" x14ac:dyDescent="0.25">
      <c r="A38" s="18" t="s">
        <v>334</v>
      </c>
      <c r="B38" s="38">
        <v>4131</v>
      </c>
      <c r="C38" s="38">
        <v>3947</v>
      </c>
      <c r="D38" s="38">
        <v>3779</v>
      </c>
      <c r="E38" s="38">
        <v>3685</v>
      </c>
      <c r="F38" s="38">
        <v>3766</v>
      </c>
      <c r="G38" s="38">
        <v>3572</v>
      </c>
      <c r="H38" s="38">
        <v>3421</v>
      </c>
      <c r="I38" s="38">
        <v>3210</v>
      </c>
      <c r="J38" s="210">
        <v>3180</v>
      </c>
    </row>
    <row r="39" spans="1:11" ht="12.75" customHeight="1" x14ac:dyDescent="0.25">
      <c r="A39" s="18" t="s">
        <v>542</v>
      </c>
      <c r="B39" s="38">
        <v>3283</v>
      </c>
      <c r="C39" s="38">
        <v>3672</v>
      </c>
      <c r="D39" s="38">
        <v>3721</v>
      </c>
      <c r="E39" s="38">
        <v>3555</v>
      </c>
      <c r="F39" s="38">
        <v>3545</v>
      </c>
      <c r="G39" s="38">
        <v>3311</v>
      </c>
      <c r="H39" s="38">
        <v>2988</v>
      </c>
      <c r="I39" s="38">
        <v>3111</v>
      </c>
      <c r="J39" s="210">
        <v>3000</v>
      </c>
    </row>
    <row r="40" spans="1:11" ht="12.75" customHeight="1" x14ac:dyDescent="0.25">
      <c r="A40" s="18" t="s">
        <v>557</v>
      </c>
      <c r="B40" s="38">
        <v>4420</v>
      </c>
      <c r="C40" s="38">
        <v>4603</v>
      </c>
      <c r="D40" s="38">
        <v>4264</v>
      </c>
      <c r="E40" s="38">
        <v>3965</v>
      </c>
      <c r="F40" s="38">
        <v>3769</v>
      </c>
      <c r="G40" s="38">
        <v>3502</v>
      </c>
      <c r="H40" s="38">
        <v>3542</v>
      </c>
      <c r="I40" s="38">
        <v>3607</v>
      </c>
      <c r="J40" s="210">
        <v>3553</v>
      </c>
    </row>
    <row r="41" spans="1:11" ht="12.75" customHeight="1" x14ac:dyDescent="0.25">
      <c r="A41" s="18" t="s">
        <v>545</v>
      </c>
      <c r="B41" s="38">
        <v>5266</v>
      </c>
      <c r="C41" s="38">
        <v>5153</v>
      </c>
      <c r="D41" s="38">
        <v>5095</v>
      </c>
      <c r="E41" s="38">
        <v>4934</v>
      </c>
      <c r="F41" s="38">
        <v>4782</v>
      </c>
      <c r="G41" s="38">
        <v>4458</v>
      </c>
      <c r="H41" s="38">
        <v>4438</v>
      </c>
      <c r="I41" s="38">
        <v>4540</v>
      </c>
      <c r="J41" s="210">
        <v>4197</v>
      </c>
    </row>
    <row r="42" spans="1:11" ht="12.75" customHeight="1" x14ac:dyDescent="0.25">
      <c r="A42" s="18" t="s">
        <v>577</v>
      </c>
      <c r="B42" s="183">
        <v>637</v>
      </c>
      <c r="C42" s="183">
        <v>632</v>
      </c>
      <c r="D42" s="183">
        <v>568</v>
      </c>
      <c r="E42" s="183">
        <v>443</v>
      </c>
      <c r="F42" s="145" t="s">
        <v>368</v>
      </c>
      <c r="G42" s="145" t="s">
        <v>368</v>
      </c>
      <c r="H42" s="145" t="s">
        <v>368</v>
      </c>
      <c r="I42" s="145" t="s">
        <v>368</v>
      </c>
      <c r="J42" s="20" t="s">
        <v>578</v>
      </c>
    </row>
    <row r="43" spans="1:11" ht="12.75" customHeight="1" x14ac:dyDescent="0.25">
      <c r="A43" s="18" t="s">
        <v>243</v>
      </c>
      <c r="B43" s="200">
        <v>204401</v>
      </c>
      <c r="C43" s="200">
        <v>204598</v>
      </c>
      <c r="D43" s="200">
        <v>191873</v>
      </c>
      <c r="E43" s="200">
        <v>182721</v>
      </c>
      <c r="F43" s="38">
        <v>177321</v>
      </c>
      <c r="G43" s="38">
        <v>172661</v>
      </c>
      <c r="H43" s="38">
        <v>172217</v>
      </c>
      <c r="I43" s="38">
        <v>166299</v>
      </c>
      <c r="J43" s="38">
        <f>SUM(J8:J41)</f>
        <v>165315</v>
      </c>
    </row>
    <row r="44" spans="1:11" ht="12.75" customHeight="1" x14ac:dyDescent="0.25">
      <c r="A44" s="18"/>
      <c r="B44" s="145"/>
      <c r="C44" s="145"/>
      <c r="D44" s="145"/>
      <c r="E44" s="145"/>
      <c r="F44" s="145"/>
      <c r="G44" s="145"/>
      <c r="H44" s="215"/>
      <c r="I44" s="215"/>
    </row>
    <row r="45" spans="1:11" ht="14.25" customHeight="1" x14ac:dyDescent="0.25">
      <c r="A45" s="274" t="s">
        <v>567</v>
      </c>
      <c r="B45" s="274"/>
      <c r="C45" s="274"/>
      <c r="D45" s="274"/>
      <c r="E45" s="274"/>
      <c r="F45" s="274"/>
      <c r="G45" s="274"/>
      <c r="H45" s="274"/>
      <c r="I45" s="274"/>
      <c r="J45" s="274"/>
    </row>
    <row r="46" spans="1:11" ht="12.75" customHeight="1" x14ac:dyDescent="0.25">
      <c r="A46" s="18"/>
      <c r="B46" s="145"/>
      <c r="C46" s="145"/>
      <c r="D46" s="145"/>
      <c r="E46" s="145"/>
      <c r="F46" s="145"/>
      <c r="G46" s="145"/>
      <c r="H46" s="215"/>
      <c r="I46" s="215"/>
    </row>
    <row r="47" spans="1:11" ht="14.25" customHeight="1" x14ac:dyDescent="0.25">
      <c r="A47" s="274" t="s">
        <v>579</v>
      </c>
      <c r="B47" s="274"/>
      <c r="C47" s="274"/>
      <c r="D47" s="274"/>
      <c r="E47" s="274"/>
      <c r="F47" s="274"/>
      <c r="G47" s="274"/>
      <c r="H47" s="274"/>
      <c r="I47" s="274"/>
      <c r="J47" s="274"/>
    </row>
    <row r="48" spans="1:11" ht="12.75" customHeight="1" x14ac:dyDescent="0.25">
      <c r="A48" s="18"/>
      <c r="B48" s="18"/>
      <c r="C48" s="18"/>
      <c r="D48" s="18"/>
      <c r="E48" s="18"/>
      <c r="F48" s="18"/>
      <c r="G48" s="18"/>
      <c r="H48" s="190"/>
      <c r="I48" s="190"/>
    </row>
    <row r="49" spans="1:9" ht="14.25" customHeight="1" x14ac:dyDescent="0.25">
      <c r="A49" s="18" t="s">
        <v>580</v>
      </c>
      <c r="B49" s="18"/>
      <c r="C49" s="18"/>
      <c r="D49" s="18"/>
      <c r="E49" s="18"/>
      <c r="F49" s="18"/>
      <c r="G49" s="18"/>
      <c r="H49" s="190"/>
      <c r="I49" s="190"/>
    </row>
  </sheetData>
  <mergeCells count="6">
    <mergeCell ref="A47:J47"/>
    <mergeCell ref="A1:J1"/>
    <mergeCell ref="A2:J2"/>
    <mergeCell ref="A3:J3"/>
    <mergeCell ref="A4:J4"/>
    <mergeCell ref="A45:J45"/>
  </mergeCells>
  <printOptions horizontalCentered="1"/>
  <pageMargins left="0.5" right="0.5" top="0.5" bottom="0.5" header="0.3" footer="0.3"/>
  <pageSetup scale="8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K28"/>
  <sheetViews>
    <sheetView showGridLines="0" zoomScaleNormal="100" workbookViewId="0">
      <selection sqref="A1:J1"/>
    </sheetView>
  </sheetViews>
  <sheetFormatPr defaultColWidth="9.28515625" defaultRowHeight="13.2" x14ac:dyDescent="0.25"/>
  <cols>
    <col min="1" max="1" width="34" style="71" customWidth="1"/>
    <col min="2" max="10" width="13.85546875" style="71" customWidth="1"/>
    <col min="11" max="11" width="2.85546875" style="71" customWidth="1"/>
    <col min="12" max="12" width="13.140625" style="71" customWidth="1"/>
    <col min="13" max="16384" width="9.28515625" style="71"/>
  </cols>
  <sheetData>
    <row r="1" spans="1:10" ht="12.75" customHeight="1" x14ac:dyDescent="0.25">
      <c r="A1" s="280" t="s">
        <v>500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2.75" customHeight="1" x14ac:dyDescent="0.25">
      <c r="A2" s="280" t="s">
        <v>355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2.75" customHeight="1" x14ac:dyDescent="0.25">
      <c r="A3" s="280" t="s">
        <v>356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0" ht="12.75" customHeight="1" x14ac:dyDescent="0.25">
      <c r="A4" s="281" t="s">
        <v>273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0" ht="12.75" customHeight="1" x14ac:dyDescent="0.25">
      <c r="A5" s="103"/>
      <c r="B5" s="47"/>
      <c r="C5" s="47"/>
      <c r="D5" s="47"/>
      <c r="E5" s="90"/>
      <c r="F5" s="90"/>
      <c r="G5" s="90"/>
      <c r="H5" s="90"/>
    </row>
    <row r="6" spans="1:10" ht="12.75" customHeight="1" x14ac:dyDescent="0.25">
      <c r="A6" s="278" t="s">
        <v>64</v>
      </c>
      <c r="B6" s="278"/>
      <c r="C6" s="278"/>
      <c r="D6" s="278"/>
      <c r="E6" s="278"/>
      <c r="F6" s="278"/>
      <c r="G6" s="278"/>
      <c r="H6" s="278"/>
      <c r="I6" s="278"/>
      <c r="J6" s="278"/>
    </row>
    <row r="7" spans="1:10" ht="12.75" customHeight="1" x14ac:dyDescent="0.25">
      <c r="A7" s="47"/>
      <c r="B7" s="47"/>
      <c r="C7" s="47"/>
      <c r="D7" s="47"/>
      <c r="E7" s="90"/>
      <c r="F7" s="90"/>
      <c r="G7" s="90"/>
      <c r="H7" s="90"/>
    </row>
    <row r="8" spans="1:10" ht="12.75" customHeight="1" x14ac:dyDescent="0.25">
      <c r="A8" s="91"/>
      <c r="B8" s="47"/>
      <c r="C8" s="47"/>
      <c r="D8" s="47"/>
      <c r="E8" s="90"/>
      <c r="F8" s="90"/>
      <c r="G8" s="90"/>
      <c r="H8" s="90"/>
    </row>
    <row r="9" spans="1:10" ht="12.75" customHeight="1" x14ac:dyDescent="0.25">
      <c r="A9" s="216" t="s">
        <v>357</v>
      </c>
      <c r="B9" s="217">
        <v>2011</v>
      </c>
      <c r="C9" s="218">
        <v>2012</v>
      </c>
      <c r="D9" s="218">
        <v>2013</v>
      </c>
      <c r="E9" s="218">
        <v>2014</v>
      </c>
      <c r="F9" s="218">
        <v>2015</v>
      </c>
      <c r="G9" s="218">
        <v>2016</v>
      </c>
      <c r="H9" s="218">
        <v>2017</v>
      </c>
      <c r="I9" s="218">
        <v>2018</v>
      </c>
      <c r="J9" s="218">
        <v>2019</v>
      </c>
    </row>
    <row r="10" spans="1:10" ht="12.75" customHeight="1" x14ac:dyDescent="0.25">
      <c r="A10" s="219"/>
      <c r="B10" s="220"/>
      <c r="C10" s="220"/>
      <c r="D10" s="220"/>
      <c r="E10" s="221"/>
      <c r="F10" s="221"/>
      <c r="G10" s="221"/>
      <c r="H10" s="221"/>
      <c r="I10" s="221"/>
      <c r="J10" s="221"/>
    </row>
    <row r="11" spans="1:10" ht="12.75" customHeight="1" x14ac:dyDescent="0.25">
      <c r="A11" s="47" t="s">
        <v>358</v>
      </c>
      <c r="B11" s="200">
        <v>572254</v>
      </c>
      <c r="C11" s="222">
        <v>545317</v>
      </c>
      <c r="D11" s="222">
        <v>528515</v>
      </c>
      <c r="E11" s="222">
        <v>531945</v>
      </c>
      <c r="F11" s="222">
        <v>530958</v>
      </c>
      <c r="G11" s="222">
        <v>554163</v>
      </c>
      <c r="H11" s="222">
        <v>560719</v>
      </c>
      <c r="I11" s="210">
        <v>598800</v>
      </c>
      <c r="J11" s="210">
        <v>583307</v>
      </c>
    </row>
    <row r="12" spans="1:10" ht="12.75" customHeight="1" x14ac:dyDescent="0.25">
      <c r="A12" s="47" t="s">
        <v>361</v>
      </c>
      <c r="B12" s="200">
        <v>63174</v>
      </c>
      <c r="C12" s="222">
        <v>61672</v>
      </c>
      <c r="D12" s="222">
        <v>76759</v>
      </c>
      <c r="E12" s="222">
        <v>98480</v>
      </c>
      <c r="F12" s="222">
        <v>102180</v>
      </c>
      <c r="G12" s="222">
        <v>107499</v>
      </c>
      <c r="H12" s="222">
        <v>112824</v>
      </c>
      <c r="I12" s="210">
        <v>106296</v>
      </c>
      <c r="J12" s="210">
        <v>112501</v>
      </c>
    </row>
    <row r="13" spans="1:10" ht="12.75" customHeight="1" x14ac:dyDescent="0.25">
      <c r="A13" s="47" t="s">
        <v>362</v>
      </c>
      <c r="B13" s="200">
        <v>28148</v>
      </c>
      <c r="C13" s="222">
        <v>25885</v>
      </c>
      <c r="D13" s="222">
        <v>25521</v>
      </c>
      <c r="E13" s="222">
        <v>28744</v>
      </c>
      <c r="F13" s="222">
        <v>27255</v>
      </c>
      <c r="G13" s="222">
        <v>30090</v>
      </c>
      <c r="H13" s="222">
        <v>30240</v>
      </c>
      <c r="I13" s="210">
        <v>30795</v>
      </c>
      <c r="J13" s="210">
        <v>30006</v>
      </c>
    </row>
    <row r="14" spans="1:10" ht="12.75" customHeight="1" x14ac:dyDescent="0.25">
      <c r="A14" s="47" t="s">
        <v>363</v>
      </c>
      <c r="B14" s="200">
        <v>136357</v>
      </c>
      <c r="C14" s="222">
        <v>129490</v>
      </c>
      <c r="D14" s="222">
        <v>131014</v>
      </c>
      <c r="E14" s="222">
        <v>136010</v>
      </c>
      <c r="F14" s="222">
        <v>138941</v>
      </c>
      <c r="G14" s="222">
        <v>148762</v>
      </c>
      <c r="H14" s="222">
        <v>150585</v>
      </c>
      <c r="I14" s="210">
        <v>152719</v>
      </c>
      <c r="J14" s="210">
        <v>154943</v>
      </c>
    </row>
    <row r="15" spans="1:10" ht="12.75" customHeight="1" x14ac:dyDescent="0.25">
      <c r="A15" s="47" t="s">
        <v>365</v>
      </c>
      <c r="B15" s="200">
        <v>159054</v>
      </c>
      <c r="C15" s="222">
        <v>150080</v>
      </c>
      <c r="D15" s="222">
        <v>159767</v>
      </c>
      <c r="E15" s="222">
        <v>179452</v>
      </c>
      <c r="F15" s="222">
        <v>180120</v>
      </c>
      <c r="G15" s="222">
        <v>199051</v>
      </c>
      <c r="H15" s="222">
        <v>231650</v>
      </c>
      <c r="I15" s="210">
        <v>207062</v>
      </c>
      <c r="J15" s="210">
        <v>201801</v>
      </c>
    </row>
    <row r="16" spans="1:10" ht="12.75" customHeight="1" x14ac:dyDescent="0.25">
      <c r="A16" s="47" t="s">
        <v>366</v>
      </c>
      <c r="B16" s="200">
        <v>120881</v>
      </c>
      <c r="C16" s="222">
        <v>109037</v>
      </c>
      <c r="D16" s="222">
        <v>109552</v>
      </c>
      <c r="E16" s="222">
        <v>121415</v>
      </c>
      <c r="F16" s="222">
        <v>121033</v>
      </c>
      <c r="G16" s="222">
        <v>127088</v>
      </c>
      <c r="H16" s="222">
        <v>131052</v>
      </c>
      <c r="I16" s="210">
        <v>124363</v>
      </c>
      <c r="J16" s="210">
        <v>128564</v>
      </c>
    </row>
    <row r="17" spans="1:11" ht="12.75" customHeight="1" x14ac:dyDescent="0.25">
      <c r="A17" s="47" t="s">
        <v>367</v>
      </c>
      <c r="B17" s="200">
        <v>224316</v>
      </c>
      <c r="C17" s="222">
        <v>234338</v>
      </c>
      <c r="D17" s="222">
        <v>240492</v>
      </c>
      <c r="E17" s="222">
        <v>227611</v>
      </c>
      <c r="F17" s="222">
        <v>247648</v>
      </c>
      <c r="G17" s="222">
        <v>265749</v>
      </c>
      <c r="H17" s="222">
        <v>274399</v>
      </c>
      <c r="I17" s="210">
        <v>304162</v>
      </c>
      <c r="J17" s="210">
        <v>353492</v>
      </c>
    </row>
    <row r="18" spans="1:11" ht="12.75" customHeight="1" x14ac:dyDescent="0.25">
      <c r="A18" s="47" t="s">
        <v>581</v>
      </c>
      <c r="B18" s="200">
        <v>9312</v>
      </c>
      <c r="C18" s="222">
        <v>11299</v>
      </c>
      <c r="D18" s="222">
        <v>9040</v>
      </c>
      <c r="E18" s="222">
        <v>9871</v>
      </c>
      <c r="F18" s="222">
        <v>9550</v>
      </c>
      <c r="G18" s="222">
        <v>11111</v>
      </c>
      <c r="H18" s="222">
        <v>15360</v>
      </c>
      <c r="I18" s="210">
        <v>10972</v>
      </c>
      <c r="J18" s="210">
        <v>10372</v>
      </c>
    </row>
    <row r="19" spans="1:11" ht="12.75" customHeight="1" x14ac:dyDescent="0.25">
      <c r="A19" s="47" t="s">
        <v>582</v>
      </c>
      <c r="B19" s="200">
        <v>10136</v>
      </c>
      <c r="C19" s="222">
        <v>6114</v>
      </c>
      <c r="D19" s="222">
        <v>9030</v>
      </c>
      <c r="E19" s="222">
        <v>7099</v>
      </c>
      <c r="F19" s="222">
        <v>9200</v>
      </c>
      <c r="G19" s="222">
        <v>7090</v>
      </c>
      <c r="H19" s="222">
        <v>6692</v>
      </c>
      <c r="I19" s="210">
        <v>6214</v>
      </c>
      <c r="J19" s="210">
        <v>7752</v>
      </c>
    </row>
    <row r="20" spans="1:11" ht="14.25" customHeight="1" x14ac:dyDescent="0.25">
      <c r="A20" s="155" t="s">
        <v>583</v>
      </c>
      <c r="B20" s="223" t="s">
        <v>368</v>
      </c>
      <c r="C20" s="222">
        <v>19</v>
      </c>
      <c r="D20" s="222">
        <v>9685</v>
      </c>
      <c r="E20" s="222">
        <v>7077</v>
      </c>
      <c r="F20" s="222">
        <v>26391</v>
      </c>
      <c r="G20" s="222">
        <v>32322</v>
      </c>
      <c r="H20" s="222">
        <v>30369</v>
      </c>
      <c r="I20" s="210">
        <v>32865</v>
      </c>
      <c r="J20" s="210">
        <v>35758</v>
      </c>
      <c r="K20" s="222"/>
    </row>
    <row r="21" spans="1:11" ht="12.75" customHeight="1" x14ac:dyDescent="0.25">
      <c r="A21" s="47" t="s">
        <v>369</v>
      </c>
      <c r="B21" s="224">
        <v>1323632</v>
      </c>
      <c r="C21" s="222">
        <v>1273251</v>
      </c>
      <c r="D21" s="222">
        <v>1299375</v>
      </c>
      <c r="E21" s="222">
        <v>1347704</v>
      </c>
      <c r="F21" s="222">
        <v>1393276</v>
      </c>
      <c r="G21" s="222">
        <v>1482925</v>
      </c>
      <c r="H21" s="222">
        <v>1543890</v>
      </c>
      <c r="I21" s="203">
        <f>SUM(I11:I20)</f>
        <v>1574248</v>
      </c>
      <c r="J21" s="203">
        <f>SUM(J11:J20)</f>
        <v>1618496</v>
      </c>
    </row>
    <row r="22" spans="1:11" ht="12.75" customHeight="1" x14ac:dyDescent="0.25">
      <c r="A22" s="90"/>
      <c r="B22" s="97"/>
      <c r="C22" s="97"/>
      <c r="D22" s="97"/>
      <c r="E22" s="97"/>
      <c r="F22" s="97"/>
      <c r="G22" s="97"/>
      <c r="H22" s="97"/>
      <c r="I22" s="97"/>
      <c r="J22" s="97"/>
    </row>
    <row r="23" spans="1:11" ht="14.25" customHeight="1" x14ac:dyDescent="0.25">
      <c r="A23" s="290" t="s">
        <v>584</v>
      </c>
      <c r="B23" s="290"/>
      <c r="C23" s="290"/>
      <c r="D23" s="290"/>
      <c r="E23" s="290"/>
      <c r="F23" s="290"/>
      <c r="G23" s="290"/>
      <c r="H23" s="290"/>
      <c r="I23" s="290"/>
      <c r="J23" s="290"/>
    </row>
    <row r="24" spans="1:11" ht="14.25" customHeight="1" x14ac:dyDescent="0.25">
      <c r="A24" s="225" t="s">
        <v>585</v>
      </c>
      <c r="B24" s="225"/>
      <c r="C24" s="225"/>
      <c r="D24" s="225"/>
      <c r="E24" s="225"/>
      <c r="F24" s="225"/>
      <c r="G24" s="225"/>
      <c r="H24" s="225"/>
      <c r="I24" s="225"/>
      <c r="J24" s="225"/>
    </row>
    <row r="25" spans="1:11" ht="14.25" customHeight="1" x14ac:dyDescent="0.25">
      <c r="A25" s="225"/>
      <c r="B25" s="225"/>
      <c r="C25" s="225"/>
      <c r="D25" s="225"/>
      <c r="E25" s="225"/>
      <c r="F25" s="225"/>
      <c r="G25" s="225"/>
      <c r="H25" s="225"/>
      <c r="I25" s="225"/>
      <c r="J25" s="225"/>
    </row>
    <row r="26" spans="1:11" ht="14.25" customHeight="1" x14ac:dyDescent="0.25">
      <c r="A26" s="225" t="s">
        <v>371</v>
      </c>
      <c r="B26" s="225"/>
      <c r="C26" s="225"/>
      <c r="D26" s="225"/>
      <c r="E26" s="225"/>
      <c r="F26" s="225"/>
      <c r="G26" s="225"/>
      <c r="H26" s="225"/>
      <c r="I26" s="225"/>
      <c r="J26" s="225"/>
    </row>
    <row r="27" spans="1:11" ht="12.75" customHeight="1" x14ac:dyDescent="0.25">
      <c r="A27" s="225"/>
      <c r="B27" s="225"/>
      <c r="C27" s="225"/>
      <c r="D27" s="225"/>
      <c r="E27" s="225"/>
      <c r="F27" s="225"/>
      <c r="G27" s="225"/>
      <c r="H27" s="225"/>
      <c r="I27" s="225"/>
      <c r="J27" s="225"/>
    </row>
    <row r="28" spans="1:11" ht="14.25" customHeight="1" x14ac:dyDescent="0.25">
      <c r="A28" s="47" t="s">
        <v>586</v>
      </c>
      <c r="B28" s="90"/>
      <c r="C28" s="90"/>
      <c r="D28" s="90"/>
      <c r="E28" s="90"/>
      <c r="F28" s="90"/>
      <c r="G28" s="90"/>
      <c r="H28" s="90"/>
    </row>
  </sheetData>
  <mergeCells count="6">
    <mergeCell ref="A23:J23"/>
    <mergeCell ref="A1:J1"/>
    <mergeCell ref="A2:J2"/>
    <mergeCell ref="A3:J3"/>
    <mergeCell ref="A4:J4"/>
    <mergeCell ref="A6:J6"/>
  </mergeCells>
  <printOptions horizontalCentered="1"/>
  <pageMargins left="0.5" right="0.5" top="0.5" bottom="0.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N54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24.140625" style="226" customWidth="1"/>
    <col min="2" max="6" width="16.140625" style="226" customWidth="1"/>
    <col min="7" max="7" width="2.85546875" style="226" customWidth="1"/>
    <col min="8" max="16384" width="9.28515625" style="226"/>
  </cols>
  <sheetData>
    <row r="1" spans="1:6" ht="13.2" customHeight="1" x14ac:dyDescent="0.25">
      <c r="A1" s="292" t="s">
        <v>500</v>
      </c>
      <c r="B1" s="292"/>
      <c r="C1" s="292"/>
      <c r="D1" s="292"/>
      <c r="E1" s="292"/>
      <c r="F1" s="292"/>
    </row>
    <row r="2" spans="1:6" ht="13.2" customHeight="1" x14ac:dyDescent="0.25">
      <c r="A2" s="292" t="s">
        <v>587</v>
      </c>
      <c r="B2" s="292"/>
      <c r="C2" s="292"/>
      <c r="D2" s="292"/>
      <c r="E2" s="292"/>
      <c r="F2" s="292"/>
    </row>
    <row r="3" spans="1:6" ht="13.2" customHeight="1" x14ac:dyDescent="0.25">
      <c r="A3" s="292" t="s">
        <v>588</v>
      </c>
      <c r="B3" s="292"/>
      <c r="C3" s="292"/>
      <c r="D3" s="292"/>
      <c r="E3" s="292"/>
      <c r="F3" s="292"/>
    </row>
    <row r="4" spans="1:6" ht="13.2" customHeight="1" x14ac:dyDescent="0.25">
      <c r="A4" s="293" t="s">
        <v>261</v>
      </c>
      <c r="B4" s="293"/>
      <c r="C4" s="293"/>
      <c r="D4" s="293"/>
      <c r="E4" s="293"/>
      <c r="F4" s="293"/>
    </row>
    <row r="5" spans="1:6" ht="13.2" customHeight="1" x14ac:dyDescent="0.25">
      <c r="A5" s="227"/>
      <c r="B5" s="227"/>
      <c r="C5" s="227"/>
      <c r="D5" s="227"/>
      <c r="E5" s="227"/>
      <c r="F5" s="227"/>
    </row>
    <row r="6" spans="1:6" ht="15.6" customHeight="1" x14ac:dyDescent="0.25">
      <c r="A6" s="22" t="s">
        <v>418</v>
      </c>
      <c r="B6" s="23" t="s">
        <v>68</v>
      </c>
      <c r="C6" s="23" t="s">
        <v>589</v>
      </c>
      <c r="D6" s="23" t="s">
        <v>590</v>
      </c>
      <c r="E6" s="23" t="s">
        <v>591</v>
      </c>
      <c r="F6" s="23" t="s">
        <v>592</v>
      </c>
    </row>
    <row r="7" spans="1:6" ht="12.75" customHeight="1" x14ac:dyDescent="0.25">
      <c r="A7" s="228"/>
      <c r="B7" s="229"/>
      <c r="C7" s="229"/>
      <c r="D7" s="229"/>
      <c r="E7" s="229"/>
      <c r="F7" s="229"/>
    </row>
    <row r="8" spans="1:6" ht="12.75" customHeight="1" x14ac:dyDescent="0.25">
      <c r="A8" s="230" t="s">
        <v>462</v>
      </c>
      <c r="B8" s="55"/>
      <c r="C8" s="55"/>
      <c r="D8" s="55"/>
      <c r="E8" s="55"/>
      <c r="F8" s="55"/>
    </row>
    <row r="9" spans="1:6" ht="12.75" customHeight="1" x14ac:dyDescent="0.25">
      <c r="A9" s="227" t="s">
        <v>593</v>
      </c>
      <c r="B9" s="231">
        <f>+B10+B11</f>
        <v>152377.86099999986</v>
      </c>
      <c r="C9" s="55">
        <f t="shared" ref="C9" si="0">SUM(C10:C11)</f>
        <v>65540.584333332838</v>
      </c>
      <c r="D9" s="231">
        <f>+D10+D11</f>
        <v>52339.245000000315</v>
      </c>
      <c r="E9" s="55">
        <f t="shared" ref="E9:F9" si="1">SUM(E10:E11)</f>
        <v>19733.885333333339</v>
      </c>
      <c r="F9" s="55">
        <f t="shared" si="1"/>
        <v>14764.146333333339</v>
      </c>
    </row>
    <row r="10" spans="1:6" ht="12.75" customHeight="1" x14ac:dyDescent="0.25">
      <c r="A10" s="227" t="s">
        <v>594</v>
      </c>
      <c r="B10" s="55">
        <f>SUM(C10:F10)</f>
        <v>132859.98166666686</v>
      </c>
      <c r="C10" s="55">
        <v>63134.508999999511</v>
      </c>
      <c r="D10" s="55">
        <v>38683.381000000649</v>
      </c>
      <c r="E10" s="55">
        <v>17108.857000000011</v>
      </c>
      <c r="F10" s="55">
        <v>13933.234666666673</v>
      </c>
    </row>
    <row r="11" spans="1:6" ht="12.75" customHeight="1" x14ac:dyDescent="0.25">
      <c r="A11" s="227" t="s">
        <v>595</v>
      </c>
      <c r="B11" s="55">
        <f>SUM(C11:F11)</f>
        <v>19517.879333332996</v>
      </c>
      <c r="C11" s="232">
        <v>2406.0753333333328</v>
      </c>
      <c r="D11" s="232">
        <v>13655.863999999669</v>
      </c>
      <c r="E11" s="232">
        <v>2625.0283333333268</v>
      </c>
      <c r="F11" s="232">
        <v>830.91166666666686</v>
      </c>
    </row>
    <row r="12" spans="1:6" ht="12.75" customHeight="1" x14ac:dyDescent="0.25">
      <c r="A12" s="230" t="s">
        <v>133</v>
      </c>
      <c r="B12" s="55"/>
      <c r="C12" s="55"/>
      <c r="D12" s="55"/>
      <c r="E12" s="55"/>
      <c r="F12" s="55"/>
    </row>
    <row r="13" spans="1:6" ht="12.75" customHeight="1" x14ac:dyDescent="0.25">
      <c r="A13" s="227" t="s">
        <v>593</v>
      </c>
      <c r="B13" s="55">
        <f>SUM(C13:F13)</f>
        <v>146542.47066666745</v>
      </c>
      <c r="C13" s="55">
        <f t="shared" ref="C13" si="2">SUM(C14:C15)</f>
        <v>62718.640666666615</v>
      </c>
      <c r="D13" s="231">
        <f>+D14+D15</f>
        <v>50247.24300000089</v>
      </c>
      <c r="E13" s="55">
        <f t="shared" ref="E13:F13" si="3">SUM(E14:E15)</f>
        <v>19911.96999999987</v>
      </c>
      <c r="F13" s="55">
        <f t="shared" si="3"/>
        <v>13664.617000000075</v>
      </c>
    </row>
    <row r="14" spans="1:6" ht="12.75" customHeight="1" x14ac:dyDescent="0.25">
      <c r="A14" s="227" t="s">
        <v>594</v>
      </c>
      <c r="B14" s="55">
        <f>SUM(C14:F14)</f>
        <v>127657.80466666771</v>
      </c>
      <c r="C14" s="55">
        <v>60568.042999999947</v>
      </c>
      <c r="D14" s="55">
        <v>37050.413666667824</v>
      </c>
      <c r="E14" s="55">
        <v>17141.50766666653</v>
      </c>
      <c r="F14" s="55">
        <v>12897.840333333408</v>
      </c>
    </row>
    <row r="15" spans="1:6" ht="12.75" customHeight="1" x14ac:dyDescent="0.25">
      <c r="A15" s="227" t="s">
        <v>595</v>
      </c>
      <c r="B15" s="55">
        <f>SUM(C15:F15)</f>
        <v>18884.665999999746</v>
      </c>
      <c r="C15" s="232">
        <v>2150.5976666666688</v>
      </c>
      <c r="D15" s="232">
        <v>13196.829333333068</v>
      </c>
      <c r="E15" s="232">
        <v>2770.4623333333411</v>
      </c>
      <c r="F15" s="232">
        <v>766.77666666666755</v>
      </c>
    </row>
    <row r="16" spans="1:6" ht="12.75" customHeight="1" x14ac:dyDescent="0.25">
      <c r="A16" s="230" t="s">
        <v>134</v>
      </c>
      <c r="B16" s="55"/>
      <c r="C16" s="55"/>
      <c r="D16" s="55"/>
      <c r="E16" s="55"/>
      <c r="F16" s="55"/>
    </row>
    <row r="17" spans="1:14" ht="12.75" customHeight="1" x14ac:dyDescent="0.25">
      <c r="A17" s="227" t="s">
        <v>593</v>
      </c>
      <c r="B17" s="55">
        <v>142460</v>
      </c>
      <c r="C17" s="55">
        <v>62064</v>
      </c>
      <c r="D17" s="55">
        <v>48257</v>
      </c>
      <c r="E17" s="55">
        <v>19510</v>
      </c>
      <c r="F17" s="55">
        <v>12629</v>
      </c>
    </row>
    <row r="18" spans="1:14" ht="12.75" customHeight="1" x14ac:dyDescent="0.25">
      <c r="A18" s="227" t="s">
        <v>594</v>
      </c>
      <c r="B18" s="55">
        <v>125592</v>
      </c>
      <c r="C18" s="55">
        <v>60022</v>
      </c>
      <c r="D18" s="55">
        <v>36772</v>
      </c>
      <c r="E18" s="55">
        <v>16954</v>
      </c>
      <c r="F18" s="55">
        <v>11844</v>
      </c>
    </row>
    <row r="19" spans="1:14" ht="12.75" customHeight="1" x14ac:dyDescent="0.25">
      <c r="A19" s="227" t="s">
        <v>595</v>
      </c>
      <c r="B19" s="55">
        <v>16868</v>
      </c>
      <c r="C19" s="55">
        <v>2042</v>
      </c>
      <c r="D19" s="55">
        <v>11485</v>
      </c>
      <c r="E19" s="55">
        <v>2556</v>
      </c>
      <c r="F19" s="55">
        <v>785</v>
      </c>
    </row>
    <row r="20" spans="1:14" ht="12.75" customHeight="1" x14ac:dyDescent="0.25">
      <c r="A20" s="230" t="s">
        <v>135</v>
      </c>
      <c r="B20" s="55"/>
      <c r="C20" s="55"/>
      <c r="D20" s="55"/>
      <c r="E20" s="55"/>
      <c r="F20" s="55"/>
    </row>
    <row r="21" spans="1:14" ht="12.75" customHeight="1" x14ac:dyDescent="0.25">
      <c r="A21" s="227" t="s">
        <v>593</v>
      </c>
      <c r="B21" s="55">
        <v>138280</v>
      </c>
      <c r="C21" s="55">
        <v>60600</v>
      </c>
      <c r="D21" s="55">
        <v>46844</v>
      </c>
      <c r="E21" s="55">
        <v>19465</v>
      </c>
      <c r="F21" s="55">
        <v>11371</v>
      </c>
    </row>
    <row r="22" spans="1:14" ht="12.75" customHeight="1" x14ac:dyDescent="0.25">
      <c r="A22" s="227" t="s">
        <v>594</v>
      </c>
      <c r="B22" s="55">
        <v>122181</v>
      </c>
      <c r="C22" s="55">
        <v>58471</v>
      </c>
      <c r="D22" s="55">
        <v>36249</v>
      </c>
      <c r="E22" s="55">
        <v>16779</v>
      </c>
      <c r="F22" s="55">
        <v>10682</v>
      </c>
    </row>
    <row r="23" spans="1:14" ht="12.75" customHeight="1" x14ac:dyDescent="0.25">
      <c r="A23" s="227" t="s">
        <v>595</v>
      </c>
      <c r="B23" s="55">
        <v>16099</v>
      </c>
      <c r="C23" s="55">
        <v>2129</v>
      </c>
      <c r="D23" s="55">
        <v>10595</v>
      </c>
      <c r="E23" s="55">
        <v>2686</v>
      </c>
      <c r="F23" s="55">
        <v>689</v>
      </c>
    </row>
    <row r="24" spans="1:14" ht="12.75" customHeight="1" x14ac:dyDescent="0.25">
      <c r="A24" s="230" t="s">
        <v>136</v>
      </c>
      <c r="B24" s="55"/>
      <c r="C24" s="55"/>
      <c r="D24" s="55"/>
      <c r="E24" s="55"/>
      <c r="F24" s="55"/>
    </row>
    <row r="25" spans="1:14" ht="12.75" customHeight="1" x14ac:dyDescent="0.25">
      <c r="A25" s="227" t="s">
        <v>593</v>
      </c>
      <c r="B25" s="145">
        <f>SUM(C25:F25)</f>
        <v>135109</v>
      </c>
      <c r="C25" s="145">
        <f t="shared" ref="C25" si="4">SUM(C26:C27)</f>
        <v>58624</v>
      </c>
      <c r="D25" s="145">
        <f>SUM(D26:D27)</f>
        <v>46143</v>
      </c>
      <c r="E25" s="145">
        <f t="shared" ref="E25:F25" si="5">SUM(E26:E27)</f>
        <v>19990</v>
      </c>
      <c r="F25" s="145">
        <f t="shared" si="5"/>
        <v>10352</v>
      </c>
    </row>
    <row r="26" spans="1:14" ht="12.75" customHeight="1" x14ac:dyDescent="0.25">
      <c r="A26" s="227" t="s">
        <v>594</v>
      </c>
      <c r="B26" s="145">
        <f>SUM(C26:F26)</f>
        <v>118930</v>
      </c>
      <c r="C26" s="145">
        <v>56591</v>
      </c>
      <c r="D26" s="145">
        <v>35319</v>
      </c>
      <c r="E26" s="145">
        <v>17269</v>
      </c>
      <c r="F26" s="145">
        <v>9751</v>
      </c>
    </row>
    <row r="27" spans="1:14" ht="12.75" customHeight="1" x14ac:dyDescent="0.25">
      <c r="A27" s="227" t="s">
        <v>595</v>
      </c>
      <c r="B27" s="145">
        <f>SUM(C27:F27)</f>
        <v>16179</v>
      </c>
      <c r="C27" s="233">
        <v>2033</v>
      </c>
      <c r="D27" s="233">
        <v>10824</v>
      </c>
      <c r="E27" s="233">
        <v>2721</v>
      </c>
      <c r="F27" s="233">
        <v>601</v>
      </c>
    </row>
    <row r="28" spans="1:14" ht="12.75" customHeight="1" x14ac:dyDescent="0.25">
      <c r="A28" s="230" t="s">
        <v>137</v>
      </c>
      <c r="B28" s="145"/>
      <c r="C28" s="145"/>
      <c r="D28" s="145"/>
      <c r="E28" s="145"/>
      <c r="F28" s="145"/>
      <c r="I28" s="230"/>
      <c r="J28" s="145"/>
      <c r="K28" s="145"/>
      <c r="L28" s="145"/>
      <c r="M28" s="145"/>
      <c r="N28" s="145"/>
    </row>
    <row r="29" spans="1:14" ht="12.75" customHeight="1" x14ac:dyDescent="0.25">
      <c r="A29" s="227" t="s">
        <v>593</v>
      </c>
      <c r="B29" s="145">
        <f>SUM(C29:F29)</f>
        <v>129045</v>
      </c>
      <c r="C29" s="145">
        <f t="shared" ref="C29" si="6">SUM(C30:C31)</f>
        <v>56894</v>
      </c>
      <c r="D29" s="145">
        <f>SUM(D30:D31)</f>
        <v>45326</v>
      </c>
      <c r="E29" s="145">
        <f t="shared" ref="E29:F29" si="7">SUM(E30:E31)</f>
        <v>19093</v>
      </c>
      <c r="F29" s="145">
        <f t="shared" si="7"/>
        <v>7732</v>
      </c>
      <c r="I29" s="227"/>
      <c r="J29" s="145"/>
      <c r="K29" s="145"/>
      <c r="L29" s="145"/>
      <c r="M29" s="145"/>
      <c r="N29" s="145"/>
    </row>
    <row r="30" spans="1:14" ht="12.75" customHeight="1" x14ac:dyDescent="0.25">
      <c r="A30" s="227" t="s">
        <v>594</v>
      </c>
      <c r="B30" s="145">
        <f>SUM(C30:F30)</f>
        <v>113111</v>
      </c>
      <c r="C30" s="145">
        <v>54849</v>
      </c>
      <c r="D30" s="145">
        <v>34699</v>
      </c>
      <c r="E30" s="145">
        <v>16377</v>
      </c>
      <c r="F30" s="145">
        <v>7186</v>
      </c>
      <c r="I30" s="227"/>
      <c r="J30" s="145"/>
      <c r="K30" s="145"/>
      <c r="L30" s="145"/>
      <c r="M30" s="145"/>
      <c r="N30" s="145"/>
    </row>
    <row r="31" spans="1:14" ht="12.75" customHeight="1" x14ac:dyDescent="0.25">
      <c r="A31" s="227" t="s">
        <v>595</v>
      </c>
      <c r="B31" s="145">
        <f>SUM(C31:F31)</f>
        <v>15934</v>
      </c>
      <c r="C31" s="233">
        <v>2045</v>
      </c>
      <c r="D31" s="233">
        <v>10627</v>
      </c>
      <c r="E31" s="233">
        <v>2716</v>
      </c>
      <c r="F31" s="233">
        <v>546</v>
      </c>
      <c r="I31" s="227"/>
      <c r="J31" s="145"/>
      <c r="K31" s="233"/>
      <c r="L31" s="233"/>
      <c r="M31" s="233"/>
      <c r="N31" s="234"/>
    </row>
    <row r="32" spans="1:14" ht="12.75" customHeight="1" x14ac:dyDescent="0.25">
      <c r="A32" s="230" t="s">
        <v>138</v>
      </c>
      <c r="B32" s="145"/>
      <c r="C32" s="145"/>
      <c r="D32" s="145"/>
      <c r="E32" s="145"/>
      <c r="F32" s="145"/>
      <c r="I32" s="235"/>
      <c r="J32" s="215"/>
      <c r="K32" s="215"/>
      <c r="L32" s="215"/>
      <c r="M32" s="215"/>
      <c r="N32" s="215"/>
    </row>
    <row r="33" spans="1:14" ht="12.75" customHeight="1" x14ac:dyDescent="0.25">
      <c r="A33" s="227" t="s">
        <v>593</v>
      </c>
      <c r="B33" s="145">
        <f>SUM(C33:F33)</f>
        <v>127991</v>
      </c>
      <c r="C33" s="145">
        <f t="shared" ref="C33" si="8">SUM(C34:C35)</f>
        <v>56544</v>
      </c>
      <c r="D33" s="145">
        <f>SUM(D34:D35)</f>
        <v>45346</v>
      </c>
      <c r="E33" s="145">
        <f t="shared" ref="E33:F33" si="9">SUM(E34:E35)</f>
        <v>18099</v>
      </c>
      <c r="F33" s="145">
        <f t="shared" si="9"/>
        <v>8002</v>
      </c>
      <c r="I33" s="236"/>
      <c r="J33" s="215"/>
      <c r="K33" s="215"/>
      <c r="L33" s="215"/>
      <c r="M33" s="215"/>
      <c r="N33" s="215"/>
    </row>
    <row r="34" spans="1:14" ht="12.75" customHeight="1" x14ac:dyDescent="0.25">
      <c r="A34" s="227" t="s">
        <v>594</v>
      </c>
      <c r="B34" s="145">
        <f>SUM(C34:F34)</f>
        <v>112230</v>
      </c>
      <c r="C34" s="145">
        <v>54407</v>
      </c>
      <c r="D34" s="145">
        <v>34598</v>
      </c>
      <c r="E34" s="145">
        <v>15718</v>
      </c>
      <c r="F34" s="145">
        <v>7507</v>
      </c>
      <c r="I34" s="236"/>
      <c r="J34" s="215"/>
      <c r="K34" s="215"/>
      <c r="L34" s="215"/>
      <c r="M34" s="215"/>
      <c r="N34" s="215"/>
    </row>
    <row r="35" spans="1:14" ht="12.75" customHeight="1" x14ac:dyDescent="0.25">
      <c r="A35" s="227" t="s">
        <v>595</v>
      </c>
      <c r="B35" s="145">
        <f>SUM(C35:F35)</f>
        <v>15761</v>
      </c>
      <c r="C35" s="233">
        <v>2137</v>
      </c>
      <c r="D35" s="233">
        <v>10748</v>
      </c>
      <c r="E35" s="233">
        <v>2381</v>
      </c>
      <c r="F35" s="233">
        <v>495</v>
      </c>
      <c r="I35" s="236"/>
      <c r="J35" s="215"/>
      <c r="K35" s="234"/>
      <c r="L35" s="234"/>
      <c r="M35" s="234"/>
      <c r="N35" s="234"/>
    </row>
    <row r="36" spans="1:14" ht="12.75" customHeight="1" x14ac:dyDescent="0.25">
      <c r="A36" s="230" t="s">
        <v>596</v>
      </c>
      <c r="B36" s="145"/>
      <c r="C36" s="145"/>
      <c r="D36" s="145"/>
      <c r="E36" s="145"/>
      <c r="F36" s="145"/>
      <c r="I36" s="235"/>
      <c r="J36" s="215"/>
      <c r="K36" s="215"/>
      <c r="L36" s="215"/>
      <c r="M36" s="215"/>
      <c r="N36" s="215"/>
    </row>
    <row r="37" spans="1:14" ht="12.75" customHeight="1" x14ac:dyDescent="0.25">
      <c r="A37" s="227" t="s">
        <v>593</v>
      </c>
      <c r="B37" s="145">
        <f>SUM(C37:F37)</f>
        <v>123291</v>
      </c>
      <c r="C37" s="145">
        <f t="shared" ref="C37" si="10">SUM(C38:C39)</f>
        <v>54297</v>
      </c>
      <c r="D37" s="145">
        <f>SUM(D38:D39)</f>
        <v>44970</v>
      </c>
      <c r="E37" s="145">
        <f t="shared" ref="E37:F37" si="11">SUM(E38:E39)</f>
        <v>16907</v>
      </c>
      <c r="F37" s="145">
        <f t="shared" si="11"/>
        <v>7117</v>
      </c>
      <c r="I37" s="236"/>
      <c r="J37" s="215"/>
      <c r="K37" s="215"/>
      <c r="L37" s="215"/>
      <c r="M37" s="215"/>
      <c r="N37" s="215"/>
    </row>
    <row r="38" spans="1:14" ht="12.75" customHeight="1" x14ac:dyDescent="0.25">
      <c r="A38" s="227" t="s">
        <v>594</v>
      </c>
      <c r="B38" s="145">
        <f>SUM(C38:F38)</f>
        <v>107801</v>
      </c>
      <c r="C38" s="145">
        <v>52085</v>
      </c>
      <c r="D38" s="145">
        <v>34325</v>
      </c>
      <c r="E38" s="145">
        <v>14705</v>
      </c>
      <c r="F38" s="145">
        <v>6686</v>
      </c>
      <c r="I38" s="236"/>
      <c r="J38" s="215"/>
      <c r="K38" s="215"/>
      <c r="L38" s="215"/>
      <c r="M38" s="215"/>
      <c r="N38" s="215"/>
    </row>
    <row r="39" spans="1:14" ht="12.75" customHeight="1" x14ac:dyDescent="0.25">
      <c r="A39" s="227" t="s">
        <v>595</v>
      </c>
      <c r="B39" s="145">
        <f>SUM(C39:F39)</f>
        <v>15490</v>
      </c>
      <c r="C39" s="233">
        <v>2212</v>
      </c>
      <c r="D39" s="233">
        <v>10645</v>
      </c>
      <c r="E39" s="233">
        <v>2202</v>
      </c>
      <c r="F39" s="233">
        <v>431</v>
      </c>
      <c r="I39" s="236"/>
      <c r="J39" s="215"/>
      <c r="K39" s="234"/>
      <c r="L39" s="234"/>
      <c r="M39" s="234"/>
      <c r="N39" s="234"/>
    </row>
    <row r="40" spans="1:14" ht="12.75" customHeight="1" x14ac:dyDescent="0.25">
      <c r="A40" s="227"/>
      <c r="B40" s="55"/>
      <c r="C40" s="237"/>
      <c r="D40" s="55"/>
      <c r="E40" s="55"/>
      <c r="F40" s="237"/>
    </row>
    <row r="41" spans="1:14" ht="14.25" customHeight="1" x14ac:dyDescent="0.25">
      <c r="A41" s="238" t="s">
        <v>597</v>
      </c>
      <c r="B41" s="55"/>
      <c r="C41" s="237"/>
      <c r="D41" s="55"/>
      <c r="E41" s="55"/>
      <c r="F41" s="237"/>
    </row>
    <row r="42" spans="1:14" ht="14.25" customHeight="1" x14ac:dyDescent="0.25">
      <c r="A42" s="239" t="s">
        <v>598</v>
      </c>
      <c r="B42" s="239"/>
      <c r="C42" s="239"/>
      <c r="D42" s="239"/>
      <c r="E42" s="239"/>
      <c r="F42" s="239"/>
    </row>
    <row r="43" spans="1:14" ht="12.75" customHeight="1" x14ac:dyDescent="0.25">
      <c r="A43" s="227"/>
      <c r="B43" s="227"/>
      <c r="C43" s="227"/>
      <c r="D43" s="227"/>
      <c r="E43" s="227"/>
      <c r="F43" s="227"/>
    </row>
    <row r="44" spans="1:14" ht="14.25" customHeight="1" x14ac:dyDescent="0.25">
      <c r="A44" s="227" t="s">
        <v>599</v>
      </c>
      <c r="B44" s="227"/>
      <c r="C44" s="227"/>
      <c r="D44" s="227"/>
      <c r="E44" s="227"/>
      <c r="F44" s="227"/>
    </row>
    <row r="45" spans="1:14" ht="14.25" customHeight="1" x14ac:dyDescent="0.25">
      <c r="A45" s="227" t="s">
        <v>600</v>
      </c>
      <c r="B45" s="227"/>
      <c r="C45" s="227"/>
      <c r="D45" s="227"/>
      <c r="E45" s="227"/>
      <c r="F45" s="227"/>
    </row>
    <row r="46" spans="1:14" ht="13.2" customHeight="1" x14ac:dyDescent="0.25">
      <c r="A46" s="227"/>
      <c r="B46" s="227"/>
      <c r="C46" s="227"/>
      <c r="D46" s="227"/>
      <c r="E46" s="227"/>
      <c r="F46" s="227"/>
    </row>
    <row r="47" spans="1:14" ht="13.2" customHeight="1" x14ac:dyDescent="0.25">
      <c r="A47" s="291" t="s">
        <v>601</v>
      </c>
      <c r="B47" s="291"/>
      <c r="C47" s="227"/>
      <c r="D47" s="227"/>
      <c r="E47" s="227"/>
      <c r="F47" s="227"/>
    </row>
    <row r="48" spans="1:14" ht="13.2" customHeight="1" x14ac:dyDescent="0.25">
      <c r="A48" s="291" t="s">
        <v>602</v>
      </c>
      <c r="B48" s="291"/>
      <c r="C48" s="227"/>
      <c r="D48" s="227"/>
      <c r="E48" s="227"/>
      <c r="F48" s="227"/>
    </row>
    <row r="49" spans="1:6" ht="13.2" customHeight="1" x14ac:dyDescent="0.25">
      <c r="A49" s="227"/>
      <c r="B49" s="227"/>
      <c r="C49" s="227"/>
      <c r="D49" s="227"/>
      <c r="E49" s="227"/>
      <c r="F49" s="227"/>
    </row>
    <row r="50" spans="1:6" ht="13.2" customHeight="1" x14ac:dyDescent="0.25">
      <c r="A50" s="227" t="s">
        <v>603</v>
      </c>
      <c r="B50" s="227"/>
      <c r="C50" s="227"/>
      <c r="D50" s="227"/>
      <c r="E50" s="227"/>
      <c r="F50" s="227"/>
    </row>
    <row r="53" spans="1:6" x14ac:dyDescent="0.25">
      <c r="B53" s="240"/>
    </row>
    <row r="54" spans="1:6" x14ac:dyDescent="0.25">
      <c r="B54" s="240"/>
    </row>
  </sheetData>
  <mergeCells count="6">
    <mergeCell ref="A48:B48"/>
    <mergeCell ref="A1:F1"/>
    <mergeCell ref="A2:F2"/>
    <mergeCell ref="A3:F3"/>
    <mergeCell ref="A4:F4"/>
    <mergeCell ref="A47:B47"/>
  </mergeCells>
  <printOptions horizontalCentered="1"/>
  <pageMargins left="0.5" right="0.5" top="0.5" bottom="0.5" header="0.3" footer="0.3"/>
  <pageSetup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8"/>
  <sheetViews>
    <sheetView showGridLines="0" zoomScaleNormal="100" workbookViewId="0">
      <selection sqref="A1:J1"/>
    </sheetView>
  </sheetViews>
  <sheetFormatPr defaultColWidth="9.28515625" defaultRowHeight="13.2" x14ac:dyDescent="0.25"/>
  <cols>
    <col min="1" max="1" width="17.140625" style="16" customWidth="1"/>
    <col min="2" max="2" width="11.140625" style="16" customWidth="1"/>
    <col min="3" max="4" width="17.42578125" style="16" customWidth="1"/>
    <col min="5" max="5" width="15.85546875" style="16" customWidth="1"/>
    <col min="6" max="6" width="8.85546875" style="16" customWidth="1"/>
    <col min="7" max="7" width="10.7109375" style="16" customWidth="1"/>
    <col min="8" max="10" width="17.42578125" style="16" customWidth="1"/>
    <col min="11" max="11" width="2.85546875" style="16" customWidth="1"/>
    <col min="12" max="16384" width="9.28515625" style="16"/>
  </cols>
  <sheetData>
    <row r="1" spans="1:10" ht="13.2" customHeight="1" x14ac:dyDescent="0.25">
      <c r="A1" s="270" t="s">
        <v>500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3.2" customHeight="1" x14ac:dyDescent="0.25">
      <c r="A2" s="270" t="s">
        <v>604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 ht="13.2" customHeight="1" x14ac:dyDescent="0.25">
      <c r="A3" s="271" t="s">
        <v>261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ht="13.2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0" ht="13.2" customHeight="1" x14ac:dyDescent="0.25">
      <c r="A5" s="272" t="s">
        <v>605</v>
      </c>
      <c r="B5" s="272"/>
      <c r="C5" s="272"/>
      <c r="D5" s="272"/>
      <c r="E5" s="272"/>
      <c r="F5" s="272"/>
      <c r="G5" s="272"/>
      <c r="H5" s="272"/>
      <c r="I5" s="272"/>
      <c r="J5" s="272"/>
    </row>
    <row r="6" spans="1:10" ht="13.2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8"/>
      <c r="B7" s="273" t="s">
        <v>606</v>
      </c>
      <c r="C7" s="273"/>
      <c r="D7" s="273"/>
      <c r="E7" s="273"/>
      <c r="F7" s="20"/>
      <c r="G7" s="273" t="s">
        <v>607</v>
      </c>
      <c r="H7" s="273"/>
      <c r="I7" s="273"/>
      <c r="J7" s="273"/>
    </row>
    <row r="8" spans="1:10" ht="15.6" customHeight="1" x14ac:dyDescent="0.25">
      <c r="A8" s="241" t="s">
        <v>589</v>
      </c>
      <c r="B8" s="242"/>
      <c r="C8" s="243" t="s">
        <v>608</v>
      </c>
      <c r="D8" s="243" t="s">
        <v>609</v>
      </c>
      <c r="E8" s="243" t="s">
        <v>610</v>
      </c>
      <c r="F8" s="294"/>
      <c r="G8" s="242"/>
      <c r="H8" s="243" t="s">
        <v>608</v>
      </c>
      <c r="I8" s="243" t="s">
        <v>609</v>
      </c>
      <c r="J8" s="243" t="s">
        <v>610</v>
      </c>
    </row>
    <row r="9" spans="1:10" ht="15.6" customHeight="1" x14ac:dyDescent="0.25">
      <c r="A9" s="22" t="s">
        <v>611</v>
      </c>
      <c r="B9" s="82" t="s">
        <v>68</v>
      </c>
      <c r="C9" s="82" t="s">
        <v>612</v>
      </c>
      <c r="D9" s="82" t="s">
        <v>613</v>
      </c>
      <c r="E9" s="82" t="s">
        <v>614</v>
      </c>
      <c r="F9" s="295"/>
      <c r="G9" s="82" t="s">
        <v>68</v>
      </c>
      <c r="H9" s="82" t="s">
        <v>612</v>
      </c>
      <c r="I9" s="82" t="s">
        <v>613</v>
      </c>
      <c r="J9" s="82" t="s">
        <v>614</v>
      </c>
    </row>
    <row r="10" spans="1:10" x14ac:dyDescent="0.25">
      <c r="A10" s="131"/>
      <c r="B10" s="21"/>
      <c r="C10" s="21"/>
      <c r="D10" s="21"/>
      <c r="E10" s="21"/>
      <c r="F10" s="20"/>
      <c r="G10" s="21"/>
      <c r="H10" s="21"/>
      <c r="I10" s="21"/>
      <c r="J10" s="21"/>
    </row>
    <row r="11" spans="1:10" ht="12.75" customHeight="1" x14ac:dyDescent="0.25">
      <c r="A11" s="43" t="s">
        <v>615</v>
      </c>
      <c r="B11" s="244">
        <v>1641</v>
      </c>
      <c r="C11" s="244">
        <v>162</v>
      </c>
      <c r="D11" s="244">
        <v>1314</v>
      </c>
      <c r="E11" s="244">
        <v>165</v>
      </c>
      <c r="F11" s="244"/>
      <c r="G11" s="244">
        <v>6459</v>
      </c>
      <c r="H11" s="244">
        <v>534</v>
      </c>
      <c r="I11" s="244">
        <v>5760</v>
      </c>
      <c r="J11" s="244">
        <v>165</v>
      </c>
    </row>
    <row r="12" spans="1:10" ht="12.75" customHeight="1" x14ac:dyDescent="0.25">
      <c r="A12" s="43" t="s">
        <v>616</v>
      </c>
      <c r="B12" s="244">
        <v>1743</v>
      </c>
      <c r="C12" s="244">
        <v>171.9</v>
      </c>
      <c r="D12" s="244">
        <v>1395.9</v>
      </c>
      <c r="E12" s="244">
        <v>175.2</v>
      </c>
      <c r="F12" s="244"/>
      <c r="G12" s="244">
        <v>6861</v>
      </c>
      <c r="H12" s="244">
        <v>566.70000000000005</v>
      </c>
      <c r="I12" s="244">
        <v>6119.1</v>
      </c>
      <c r="J12" s="244">
        <v>175.2</v>
      </c>
    </row>
    <row r="13" spans="1:10" ht="12.75" customHeight="1" x14ac:dyDescent="0.25">
      <c r="A13" s="43" t="s">
        <v>617</v>
      </c>
      <c r="B13" s="244">
        <v>1983</v>
      </c>
      <c r="C13" s="244">
        <v>195.6</v>
      </c>
      <c r="D13" s="244">
        <v>1588.2</v>
      </c>
      <c r="E13" s="244">
        <v>199.2</v>
      </c>
      <c r="F13" s="244"/>
      <c r="G13" s="244">
        <v>7191</v>
      </c>
      <c r="H13" s="244">
        <v>592.79999999999995</v>
      </c>
      <c r="I13" s="244">
        <v>6399</v>
      </c>
      <c r="J13" s="244">
        <v>199.2</v>
      </c>
    </row>
    <row r="14" spans="1:10" ht="12.75" customHeight="1" x14ac:dyDescent="0.25">
      <c r="A14" s="43" t="s">
        <v>618</v>
      </c>
      <c r="B14" s="244">
        <v>2142</v>
      </c>
      <c r="C14" s="244">
        <v>210.75</v>
      </c>
      <c r="D14" s="244">
        <v>1716</v>
      </c>
      <c r="E14" s="244">
        <v>215.25</v>
      </c>
      <c r="F14" s="244"/>
      <c r="G14" s="244">
        <v>7350</v>
      </c>
      <c r="H14" s="244">
        <v>606</v>
      </c>
      <c r="I14" s="244">
        <v>6528.75</v>
      </c>
      <c r="J14" s="244">
        <v>215.25</v>
      </c>
    </row>
    <row r="15" spans="1:10" ht="12.75" customHeight="1" x14ac:dyDescent="0.25">
      <c r="A15" s="43" t="s">
        <v>619</v>
      </c>
      <c r="B15" s="244">
        <v>2313</v>
      </c>
      <c r="C15" s="244">
        <v>226.5</v>
      </c>
      <c r="D15" s="244">
        <v>1854</v>
      </c>
      <c r="E15" s="244">
        <v>232.5</v>
      </c>
      <c r="F15" s="244"/>
      <c r="G15" s="244">
        <v>7521</v>
      </c>
      <c r="H15" s="244">
        <v>615.75</v>
      </c>
      <c r="I15" s="244">
        <v>6672.75</v>
      </c>
      <c r="J15" s="244">
        <v>232.5</v>
      </c>
    </row>
    <row r="16" spans="1:10" ht="12.75" customHeight="1" x14ac:dyDescent="0.25">
      <c r="A16" s="43" t="s">
        <v>620</v>
      </c>
      <c r="B16" s="244">
        <v>2445</v>
      </c>
      <c r="C16" s="244">
        <v>240</v>
      </c>
      <c r="D16" s="244">
        <v>1959</v>
      </c>
      <c r="E16" s="244">
        <v>246</v>
      </c>
      <c r="F16" s="244"/>
      <c r="G16" s="244">
        <v>7653</v>
      </c>
      <c r="H16" s="244">
        <v>629.25</v>
      </c>
      <c r="I16" s="244">
        <v>6777.75</v>
      </c>
      <c r="J16" s="244">
        <v>246</v>
      </c>
    </row>
    <row r="17" spans="1:10" ht="12.75" customHeight="1" x14ac:dyDescent="0.25">
      <c r="A17" s="43" t="s">
        <v>621</v>
      </c>
      <c r="B17" s="244">
        <v>2586</v>
      </c>
      <c r="C17" s="244">
        <v>253.5</v>
      </c>
      <c r="D17" s="244">
        <v>2073</v>
      </c>
      <c r="E17" s="244">
        <v>259.5</v>
      </c>
      <c r="F17" s="244"/>
      <c r="G17" s="244">
        <v>7794</v>
      </c>
      <c r="H17" s="244">
        <v>642.75</v>
      </c>
      <c r="I17" s="244">
        <v>6891.75</v>
      </c>
      <c r="J17" s="244">
        <v>259.5</v>
      </c>
    </row>
    <row r="18" spans="1:10" ht="12.75" customHeight="1" x14ac:dyDescent="0.25">
      <c r="A18" s="43" t="s">
        <v>622</v>
      </c>
      <c r="B18" s="244">
        <v>2676</v>
      </c>
      <c r="C18" s="244">
        <v>262.5</v>
      </c>
      <c r="D18" s="244">
        <v>2145</v>
      </c>
      <c r="E18" s="244">
        <v>268.5</v>
      </c>
      <c r="F18" s="244"/>
      <c r="G18" s="244">
        <v>7884</v>
      </c>
      <c r="H18" s="244">
        <v>651.75</v>
      </c>
      <c r="I18" s="244">
        <v>6963.75</v>
      </c>
      <c r="J18" s="244">
        <v>268.5</v>
      </c>
    </row>
    <row r="19" spans="1:10" ht="12.75" customHeight="1" x14ac:dyDescent="0.25">
      <c r="A19" s="43" t="s">
        <v>623</v>
      </c>
      <c r="B19" s="244">
        <v>2730</v>
      </c>
      <c r="C19" s="244">
        <v>268.5</v>
      </c>
      <c r="D19" s="244">
        <v>2188.5</v>
      </c>
      <c r="E19" s="244">
        <v>273</v>
      </c>
      <c r="F19" s="244"/>
      <c r="G19" s="244">
        <v>7944</v>
      </c>
      <c r="H19" s="244">
        <v>663.75</v>
      </c>
      <c r="I19" s="244">
        <v>7007.25</v>
      </c>
      <c r="J19" s="244">
        <v>273</v>
      </c>
    </row>
    <row r="20" spans="1:10" ht="12.75" customHeight="1" x14ac:dyDescent="0.25">
      <c r="A20" s="43" t="s">
        <v>624</v>
      </c>
      <c r="B20" s="244">
        <v>2925</v>
      </c>
      <c r="C20" s="244">
        <v>285</v>
      </c>
      <c r="D20" s="244">
        <v>2340</v>
      </c>
      <c r="E20" s="244">
        <v>300</v>
      </c>
      <c r="F20" s="244"/>
      <c r="G20" s="244">
        <v>8145</v>
      </c>
      <c r="H20" s="244">
        <v>675</v>
      </c>
      <c r="I20" s="244">
        <v>7170</v>
      </c>
      <c r="J20" s="244">
        <v>300</v>
      </c>
    </row>
    <row r="21" spans="1:10" ht="12.75" customHeight="1" x14ac:dyDescent="0.25">
      <c r="A21" s="43" t="s">
        <v>625</v>
      </c>
      <c r="B21" s="244">
        <v>3135</v>
      </c>
      <c r="C21" s="244">
        <v>292.64999999999998</v>
      </c>
      <c r="D21" s="244">
        <v>2521.35</v>
      </c>
      <c r="E21" s="244">
        <v>321</v>
      </c>
      <c r="F21" s="244"/>
      <c r="G21" s="244">
        <v>8370</v>
      </c>
      <c r="H21" s="244">
        <v>693</v>
      </c>
      <c r="I21" s="244">
        <v>7356</v>
      </c>
      <c r="J21" s="244">
        <v>321</v>
      </c>
    </row>
    <row r="22" spans="1:10" ht="12.75" customHeight="1" x14ac:dyDescent="0.25">
      <c r="A22" s="43" t="s">
        <v>462</v>
      </c>
      <c r="B22" s="244">
        <v>3542.4</v>
      </c>
      <c r="C22" s="244">
        <v>330.6</v>
      </c>
      <c r="D22" s="244">
        <v>2849.1</v>
      </c>
      <c r="E22" s="244">
        <v>362.7</v>
      </c>
      <c r="F22" s="244"/>
      <c r="G22" s="244">
        <v>8777.4</v>
      </c>
      <c r="H22" s="244">
        <v>730.95</v>
      </c>
      <c r="I22" s="244">
        <v>7683.75</v>
      </c>
      <c r="J22" s="244">
        <v>362.7</v>
      </c>
    </row>
    <row r="23" spans="1:10" ht="12.75" customHeight="1" x14ac:dyDescent="0.25">
      <c r="A23" s="43" t="s">
        <v>133</v>
      </c>
      <c r="B23" s="244">
        <v>4000.05</v>
      </c>
      <c r="C23" s="244">
        <v>373.35</v>
      </c>
      <c r="D23" s="244">
        <v>3217.05</v>
      </c>
      <c r="E23" s="244">
        <v>409.65</v>
      </c>
      <c r="F23" s="244"/>
      <c r="G23" s="244">
        <v>9235.2000000000007</v>
      </c>
      <c r="H23" s="244">
        <v>773.7</v>
      </c>
      <c r="I23" s="244">
        <v>8051.85</v>
      </c>
      <c r="J23" s="244">
        <v>409.65</v>
      </c>
    </row>
    <row r="24" spans="1:10" ht="12.75" customHeight="1" x14ac:dyDescent="0.25">
      <c r="A24" s="43" t="s">
        <v>134</v>
      </c>
      <c r="B24" s="244">
        <v>4000.05</v>
      </c>
      <c r="C24" s="244">
        <v>373.35</v>
      </c>
      <c r="D24" s="244">
        <v>3217.05</v>
      </c>
      <c r="E24" s="244">
        <v>409.65</v>
      </c>
      <c r="F24" s="244"/>
      <c r="G24" s="244">
        <v>9235.2000000000007</v>
      </c>
      <c r="H24" s="244">
        <v>773.7</v>
      </c>
      <c r="I24" s="244">
        <v>8051.85</v>
      </c>
      <c r="J24" s="244">
        <v>409.65</v>
      </c>
    </row>
    <row r="25" spans="1:10" ht="12.75" customHeight="1" x14ac:dyDescent="0.25">
      <c r="A25" s="43" t="s">
        <v>135</v>
      </c>
      <c r="B25" s="244">
        <v>4000.05</v>
      </c>
      <c r="C25" s="244">
        <v>373.35</v>
      </c>
      <c r="D25" s="244">
        <v>3217.05</v>
      </c>
      <c r="E25" s="244">
        <v>409.65</v>
      </c>
      <c r="F25" s="244"/>
      <c r="G25" s="244">
        <v>9235.2000000000007</v>
      </c>
      <c r="H25" s="244">
        <v>773.7</v>
      </c>
      <c r="I25" s="244">
        <v>8051.85</v>
      </c>
      <c r="J25" s="244">
        <v>409.65</v>
      </c>
    </row>
    <row r="26" spans="1:10" ht="12.75" customHeight="1" x14ac:dyDescent="0.25">
      <c r="A26" s="43" t="s">
        <v>626</v>
      </c>
      <c r="B26" s="244">
        <f>SUM(C26:E26)</f>
        <v>3846</v>
      </c>
      <c r="C26" s="244">
        <v>380.1</v>
      </c>
      <c r="D26" s="244">
        <v>3056.25</v>
      </c>
      <c r="E26" s="244">
        <v>409.65</v>
      </c>
      <c r="F26" s="244"/>
      <c r="G26" s="244">
        <f>SUM(H26:J26)</f>
        <v>9249</v>
      </c>
      <c r="H26" s="244">
        <v>787.5</v>
      </c>
      <c r="I26" s="244">
        <v>8051.85</v>
      </c>
      <c r="J26" s="244">
        <v>409.65</v>
      </c>
    </row>
    <row r="27" spans="1:10" ht="12.75" customHeight="1" x14ac:dyDescent="0.25">
      <c r="A27" s="43" t="s">
        <v>137</v>
      </c>
      <c r="B27" s="244">
        <f>SUM(C27:E27)</f>
        <v>3851.7000000000003</v>
      </c>
      <c r="C27" s="244">
        <v>385.8</v>
      </c>
      <c r="D27" s="244">
        <v>3056.25</v>
      </c>
      <c r="E27" s="244">
        <v>409.65</v>
      </c>
      <c r="F27" s="244"/>
      <c r="G27" s="244">
        <f>SUM(H27:J27)</f>
        <v>9260.85</v>
      </c>
      <c r="H27" s="244">
        <v>799.35</v>
      </c>
      <c r="I27" s="244">
        <v>8051.85</v>
      </c>
      <c r="J27" s="244">
        <v>409.65</v>
      </c>
    </row>
    <row r="28" spans="1:10" ht="12.75" customHeight="1" x14ac:dyDescent="0.25">
      <c r="A28" s="43" t="s">
        <v>138</v>
      </c>
      <c r="B28" s="244">
        <f t="shared" ref="B28:B29" si="0">SUM(C28:E28)</f>
        <v>3936.2999999999997</v>
      </c>
      <c r="C28" s="244">
        <v>394.2</v>
      </c>
      <c r="D28" s="244">
        <v>3123.45</v>
      </c>
      <c r="E28" s="244">
        <v>418.65</v>
      </c>
      <c r="F28" s="244"/>
      <c r="G28" s="244">
        <f>SUM(H28:J28)</f>
        <v>9354.2999999999993</v>
      </c>
      <c r="H28" s="244">
        <v>816.6</v>
      </c>
      <c r="I28" s="244">
        <v>8119.05</v>
      </c>
      <c r="J28" s="244">
        <v>418.65</v>
      </c>
    </row>
    <row r="29" spans="1:10" ht="12.75" customHeight="1" x14ac:dyDescent="0.25">
      <c r="A29" s="43" t="s">
        <v>596</v>
      </c>
      <c r="B29" s="244">
        <f t="shared" si="0"/>
        <v>4026.6</v>
      </c>
      <c r="C29" s="244">
        <v>406.2</v>
      </c>
      <c r="D29" s="244">
        <v>3192.15</v>
      </c>
      <c r="E29" s="244">
        <v>428.25</v>
      </c>
      <c r="F29" s="244"/>
      <c r="G29" s="244">
        <f>SUM(H29:J29)</f>
        <v>9457.5</v>
      </c>
      <c r="H29" s="244">
        <v>841.5</v>
      </c>
      <c r="I29" s="244">
        <v>8187.75</v>
      </c>
      <c r="J29" s="244">
        <v>428.25</v>
      </c>
    </row>
    <row r="30" spans="1:10" x14ac:dyDescent="0.25">
      <c r="A30" s="245"/>
      <c r="B30" s="246"/>
      <c r="C30" s="246"/>
      <c r="D30" s="246"/>
      <c r="E30" s="246"/>
      <c r="F30" s="247"/>
      <c r="G30" s="246"/>
      <c r="H30" s="246"/>
      <c r="I30" s="246"/>
      <c r="J30" s="246"/>
    </row>
    <row r="31" spans="1:10" ht="14.85" customHeight="1" x14ac:dyDescent="0.25">
      <c r="A31" s="268" t="s">
        <v>627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0" ht="14.85" customHeight="1" x14ac:dyDescent="0.25">
      <c r="A32" s="268" t="s">
        <v>628</v>
      </c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14.25" customHeight="1" x14ac:dyDescent="0.25">
      <c r="A33" s="268" t="s">
        <v>629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4.25" customHeight="1" x14ac:dyDescent="0.25">
      <c r="A34" s="268" t="s">
        <v>630</v>
      </c>
      <c r="B34" s="268"/>
      <c r="C34" s="268"/>
      <c r="D34" s="268"/>
      <c r="E34" s="268"/>
      <c r="F34" s="268"/>
      <c r="G34" s="268"/>
      <c r="H34" s="268"/>
      <c r="I34" s="268"/>
      <c r="J34" s="268"/>
    </row>
    <row r="35" spans="1:10" ht="12.75" customHeight="1" x14ac:dyDescent="0.25">
      <c r="A35" s="25"/>
      <c r="B35" s="80"/>
      <c r="C35" s="80"/>
      <c r="D35" s="17"/>
      <c r="E35" s="17"/>
      <c r="F35" s="17"/>
      <c r="G35" s="17"/>
      <c r="H35" s="17"/>
      <c r="I35" s="17"/>
      <c r="J35" s="17"/>
    </row>
    <row r="36" spans="1:10" x14ac:dyDescent="0.25">
      <c r="A36" s="18" t="s">
        <v>631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</row>
  </sheetData>
  <mergeCells count="11">
    <mergeCell ref="F8:F9"/>
    <mergeCell ref="A31:J31"/>
    <mergeCell ref="A32:J32"/>
    <mergeCell ref="A33:J33"/>
    <mergeCell ref="A34:J34"/>
    <mergeCell ref="A1:J1"/>
    <mergeCell ref="A2:J2"/>
    <mergeCell ref="A3:J3"/>
    <mergeCell ref="A5:J5"/>
    <mergeCell ref="B7:E7"/>
    <mergeCell ref="G7:J7"/>
  </mergeCells>
  <printOptions horizontalCentered="1"/>
  <pageMargins left="0.5" right="0.5" top="0.5" bottom="0.5" header="0.3" footer="0.3"/>
  <pageSetup scale="9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K45"/>
  <sheetViews>
    <sheetView showGridLines="0" workbookViewId="0">
      <selection sqref="A1:G1"/>
    </sheetView>
  </sheetViews>
  <sheetFormatPr defaultColWidth="9.28515625" defaultRowHeight="13.2" x14ac:dyDescent="0.25"/>
  <cols>
    <col min="1" max="1" width="9.28515625" style="71"/>
    <col min="2" max="2" width="23.28515625" style="205" customWidth="1"/>
    <col min="3" max="5" width="23.28515625" style="71" customWidth="1"/>
    <col min="6" max="6" width="2.85546875" style="71" customWidth="1"/>
    <col min="7" max="7" width="9.28515625" style="71" customWidth="1"/>
    <col min="8" max="16384" width="9.28515625" style="71"/>
  </cols>
  <sheetData>
    <row r="1" spans="1:10" ht="15.6" x14ac:dyDescent="0.25">
      <c r="A1" s="280" t="s">
        <v>632</v>
      </c>
      <c r="B1" s="280"/>
      <c r="C1" s="280"/>
      <c r="D1" s="280"/>
      <c r="E1" s="280"/>
      <c r="F1" s="280"/>
      <c r="G1" s="280"/>
    </row>
    <row r="2" spans="1:10" x14ac:dyDescent="0.25">
      <c r="A2" s="281" t="s">
        <v>633</v>
      </c>
      <c r="B2" s="281"/>
      <c r="C2" s="281"/>
      <c r="D2" s="281"/>
      <c r="E2" s="281"/>
      <c r="F2" s="281"/>
      <c r="G2" s="281"/>
    </row>
    <row r="3" spans="1:10" x14ac:dyDescent="0.25">
      <c r="A3" s="281" t="s">
        <v>63</v>
      </c>
      <c r="B3" s="281"/>
      <c r="C3" s="281"/>
      <c r="D3" s="281"/>
      <c r="E3" s="281"/>
      <c r="F3" s="281"/>
      <c r="G3" s="281"/>
    </row>
    <row r="4" spans="1:10" x14ac:dyDescent="0.25">
      <c r="A4" s="281" t="s">
        <v>261</v>
      </c>
      <c r="B4" s="281"/>
      <c r="C4" s="281"/>
      <c r="D4" s="281"/>
      <c r="E4" s="281"/>
      <c r="F4" s="281"/>
      <c r="G4" s="281"/>
    </row>
    <row r="5" spans="1:10" x14ac:dyDescent="0.25">
      <c r="B5" s="103"/>
      <c r="C5" s="47"/>
      <c r="D5" s="47"/>
      <c r="E5" s="47"/>
    </row>
    <row r="6" spans="1:10" x14ac:dyDescent="0.25">
      <c r="B6" s="103"/>
      <c r="C6" s="47"/>
      <c r="D6" s="47"/>
      <c r="E6" s="47"/>
    </row>
    <row r="7" spans="1:10" x14ac:dyDescent="0.25">
      <c r="B7" s="248" t="s">
        <v>357</v>
      </c>
      <c r="C7" s="69" t="s">
        <v>68</v>
      </c>
      <c r="D7" s="69" t="s">
        <v>69</v>
      </c>
      <c r="E7" s="69" t="s">
        <v>70</v>
      </c>
    </row>
    <row r="8" spans="1:10" x14ac:dyDescent="0.25">
      <c r="B8" s="103"/>
      <c r="C8" s="47"/>
      <c r="D8" s="47"/>
      <c r="E8" s="47"/>
    </row>
    <row r="9" spans="1:10" x14ac:dyDescent="0.25">
      <c r="B9" s="249" t="s">
        <v>134</v>
      </c>
      <c r="C9" s="56"/>
      <c r="D9" s="250"/>
      <c r="E9" s="56"/>
      <c r="F9" s="251"/>
    </row>
    <row r="10" spans="1:10" ht="15.6" x14ac:dyDescent="0.25">
      <c r="B10" s="252" t="s">
        <v>634</v>
      </c>
      <c r="C10" s="253">
        <v>413835880</v>
      </c>
      <c r="D10" s="253">
        <v>404729421</v>
      </c>
      <c r="E10" s="253">
        <v>9106459</v>
      </c>
      <c r="F10" s="251"/>
    </row>
    <row r="11" spans="1:10" ht="15.6" x14ac:dyDescent="0.25">
      <c r="B11" s="252" t="s">
        <v>635</v>
      </c>
      <c r="C11" s="56">
        <v>242390517</v>
      </c>
      <c r="D11" s="56">
        <v>232043000</v>
      </c>
      <c r="E11" s="56">
        <v>10347517</v>
      </c>
      <c r="F11" s="251"/>
    </row>
    <row r="12" spans="1:10" x14ac:dyDescent="0.25">
      <c r="B12" s="252" t="s">
        <v>68</v>
      </c>
      <c r="C12" s="56">
        <f>SUM(C10:C11)</f>
        <v>656226397</v>
      </c>
      <c r="D12" s="56">
        <f>SUM(D10:D11)</f>
        <v>636772421</v>
      </c>
      <c r="E12" s="56">
        <f>SUM(E10:E11)</f>
        <v>19453976</v>
      </c>
      <c r="F12" s="251"/>
      <c r="G12" s="254"/>
      <c r="H12" s="254"/>
      <c r="I12" s="254"/>
      <c r="J12" s="254"/>
    </row>
    <row r="13" spans="1:10" x14ac:dyDescent="0.25">
      <c r="B13" s="252"/>
      <c r="C13" s="56"/>
      <c r="D13" s="56"/>
      <c r="E13" s="56"/>
      <c r="F13" s="251"/>
    </row>
    <row r="14" spans="1:10" x14ac:dyDescent="0.25">
      <c r="B14" s="249" t="s">
        <v>135</v>
      </c>
      <c r="C14" s="56"/>
      <c r="D14" s="56"/>
      <c r="E14" s="56"/>
      <c r="F14" s="251"/>
    </row>
    <row r="15" spans="1:10" ht="15.6" x14ac:dyDescent="0.25">
      <c r="B15" s="252" t="s">
        <v>634</v>
      </c>
      <c r="C15" s="255" t="s">
        <v>368</v>
      </c>
      <c r="D15" s="255" t="s">
        <v>368</v>
      </c>
      <c r="E15" s="255" t="s">
        <v>368</v>
      </c>
      <c r="F15" s="251"/>
    </row>
    <row r="16" spans="1:10" ht="15.6" x14ac:dyDescent="0.25">
      <c r="B16" s="252" t="s">
        <v>635</v>
      </c>
      <c r="C16" s="256">
        <f t="shared" ref="C16" si="0">+D16+E16</f>
        <v>240058723</v>
      </c>
      <c r="D16" s="256">
        <v>229061000</v>
      </c>
      <c r="E16" s="256">
        <v>10997723</v>
      </c>
      <c r="F16" s="257"/>
    </row>
    <row r="17" spans="2:11" x14ac:dyDescent="0.25">
      <c r="B17" s="252" t="s">
        <v>68</v>
      </c>
      <c r="C17" s="255" t="s">
        <v>368</v>
      </c>
      <c r="D17" s="255" t="s">
        <v>368</v>
      </c>
      <c r="E17" s="255" t="s">
        <v>368</v>
      </c>
      <c r="F17" s="251"/>
    </row>
    <row r="18" spans="2:11" x14ac:dyDescent="0.25">
      <c r="B18" s="252"/>
      <c r="C18" s="56"/>
      <c r="D18" s="56"/>
      <c r="E18" s="56"/>
      <c r="F18" s="251"/>
      <c r="G18" s="254"/>
      <c r="H18" s="254"/>
      <c r="I18" s="254"/>
      <c r="J18" s="254"/>
    </row>
    <row r="19" spans="2:11" x14ac:dyDescent="0.25">
      <c r="B19" s="249" t="s">
        <v>136</v>
      </c>
      <c r="C19" s="56"/>
      <c r="D19" s="56"/>
      <c r="E19" s="56"/>
      <c r="F19" s="251"/>
    </row>
    <row r="20" spans="2:11" ht="15.6" x14ac:dyDescent="0.25">
      <c r="B20" s="252" t="s">
        <v>634</v>
      </c>
      <c r="C20" s="255" t="s">
        <v>368</v>
      </c>
      <c r="D20" s="255" t="s">
        <v>368</v>
      </c>
      <c r="E20" s="255" t="s">
        <v>368</v>
      </c>
      <c r="F20" s="251"/>
    </row>
    <row r="21" spans="2:11" ht="15.6" x14ac:dyDescent="0.25">
      <c r="B21" s="252" t="s">
        <v>635</v>
      </c>
      <c r="C21" s="56">
        <f t="shared" ref="C21" si="1">D21+E21</f>
        <v>264897009</v>
      </c>
      <c r="D21" s="56">
        <v>253950000</v>
      </c>
      <c r="E21" s="56">
        <v>10947009</v>
      </c>
      <c r="F21" s="251"/>
    </row>
    <row r="22" spans="2:11" x14ac:dyDescent="0.25">
      <c r="B22" s="252" t="s">
        <v>68</v>
      </c>
      <c r="C22" s="255" t="s">
        <v>368</v>
      </c>
      <c r="D22" s="255" t="s">
        <v>368</v>
      </c>
      <c r="E22" s="255" t="s">
        <v>368</v>
      </c>
      <c r="F22" s="251"/>
    </row>
    <row r="23" spans="2:11" x14ac:dyDescent="0.25">
      <c r="B23" s="252"/>
      <c r="C23" s="56"/>
      <c r="D23" s="56"/>
      <c r="E23" s="56"/>
      <c r="F23" s="251"/>
      <c r="G23" s="254"/>
      <c r="H23" s="254"/>
      <c r="I23" s="254"/>
      <c r="J23" s="254"/>
      <c r="K23" s="254"/>
    </row>
    <row r="24" spans="2:11" x14ac:dyDescent="0.25">
      <c r="B24" s="249" t="s">
        <v>137</v>
      </c>
      <c r="C24" s="56"/>
      <c r="D24" s="56"/>
      <c r="E24" s="56"/>
      <c r="F24" s="251"/>
      <c r="G24" s="254"/>
      <c r="H24" s="254"/>
      <c r="I24" s="254"/>
      <c r="J24" s="254"/>
      <c r="K24" s="254"/>
    </row>
    <row r="25" spans="2:11" ht="15.6" x14ac:dyDescent="0.25">
      <c r="B25" s="252" t="s">
        <v>634</v>
      </c>
      <c r="C25" s="255" t="s">
        <v>368</v>
      </c>
      <c r="D25" s="255" t="s">
        <v>368</v>
      </c>
      <c r="E25" s="255" t="s">
        <v>368</v>
      </c>
      <c r="F25" s="251"/>
      <c r="G25" s="254"/>
      <c r="H25" s="254"/>
      <c r="I25" s="254"/>
      <c r="J25" s="254"/>
      <c r="K25" s="254"/>
    </row>
    <row r="26" spans="2:11" ht="15.6" x14ac:dyDescent="0.25">
      <c r="B26" s="252" t="s">
        <v>635</v>
      </c>
      <c r="C26" s="56">
        <f t="shared" ref="C26" si="2">D26+E26</f>
        <v>281018000</v>
      </c>
      <c r="D26" s="258">
        <v>270141000</v>
      </c>
      <c r="E26" s="258">
        <v>10877000</v>
      </c>
      <c r="F26" s="251"/>
      <c r="G26" s="254"/>
      <c r="H26" s="254"/>
      <c r="I26" s="254"/>
      <c r="J26" s="254"/>
      <c r="K26" s="254"/>
    </row>
    <row r="27" spans="2:11" x14ac:dyDescent="0.25">
      <c r="B27" s="252" t="s">
        <v>68</v>
      </c>
      <c r="C27" s="255" t="s">
        <v>368</v>
      </c>
      <c r="D27" s="255" t="s">
        <v>368</v>
      </c>
      <c r="E27" s="255" t="s">
        <v>368</v>
      </c>
      <c r="F27" s="251"/>
      <c r="G27" s="254"/>
      <c r="H27" s="254"/>
      <c r="I27" s="254"/>
      <c r="J27" s="254"/>
      <c r="K27" s="254"/>
    </row>
    <row r="28" spans="2:11" x14ac:dyDescent="0.25">
      <c r="B28" s="252"/>
      <c r="C28" s="56"/>
      <c r="D28" s="56"/>
      <c r="E28" s="56"/>
      <c r="F28" s="251"/>
      <c r="G28" s="254"/>
      <c r="H28" s="254"/>
      <c r="I28" s="254"/>
      <c r="J28" s="254"/>
      <c r="K28" s="254"/>
    </row>
    <row r="29" spans="2:11" x14ac:dyDescent="0.25">
      <c r="B29" s="249" t="s">
        <v>138</v>
      </c>
      <c r="C29" s="56"/>
      <c r="D29" s="56"/>
      <c r="E29" s="56"/>
      <c r="F29" s="251"/>
      <c r="G29" s="254"/>
      <c r="H29" s="254"/>
      <c r="I29" s="254"/>
      <c r="J29" s="254"/>
      <c r="K29" s="254"/>
    </row>
    <row r="30" spans="2:11" ht="15.6" x14ac:dyDescent="0.25">
      <c r="B30" s="252" t="s">
        <v>634</v>
      </c>
      <c r="C30" s="255" t="s">
        <v>368</v>
      </c>
      <c r="D30" s="255" t="s">
        <v>368</v>
      </c>
      <c r="E30" s="255" t="s">
        <v>368</v>
      </c>
      <c r="F30" s="251"/>
      <c r="G30" s="254"/>
      <c r="H30" s="254"/>
      <c r="I30" s="254"/>
      <c r="J30" s="254"/>
      <c r="K30" s="254"/>
    </row>
    <row r="31" spans="2:11" ht="15.6" x14ac:dyDescent="0.25">
      <c r="B31" s="252" t="s">
        <v>635</v>
      </c>
      <c r="C31" s="253">
        <f t="shared" ref="C31" si="3">D31+E31</f>
        <v>281018000</v>
      </c>
      <c r="D31" s="259">
        <v>270141000</v>
      </c>
      <c r="E31" s="259">
        <v>10877000</v>
      </c>
      <c r="F31" s="251"/>
      <c r="G31" s="254"/>
      <c r="H31" s="254"/>
      <c r="I31" s="254"/>
      <c r="J31" s="254"/>
      <c r="K31" s="254"/>
    </row>
    <row r="32" spans="2:11" x14ac:dyDescent="0.25">
      <c r="B32" s="252" t="s">
        <v>68</v>
      </c>
      <c r="C32" s="255" t="s">
        <v>368</v>
      </c>
      <c r="D32" s="255" t="s">
        <v>368</v>
      </c>
      <c r="E32" s="255" t="s">
        <v>368</v>
      </c>
      <c r="F32" s="251"/>
      <c r="G32" s="254"/>
      <c r="H32" s="254"/>
      <c r="I32" s="254"/>
      <c r="J32" s="254"/>
      <c r="K32" s="254"/>
    </row>
    <row r="33" spans="2:7" x14ac:dyDescent="0.25">
      <c r="B33" s="252"/>
      <c r="C33" s="56"/>
      <c r="D33" s="56"/>
      <c r="E33" s="56"/>
      <c r="F33" s="251"/>
    </row>
    <row r="34" spans="2:7" ht="14.25" customHeight="1" x14ac:dyDescent="0.25">
      <c r="B34" s="296" t="s">
        <v>636</v>
      </c>
      <c r="C34" s="296"/>
      <c r="D34" s="296"/>
      <c r="E34" s="296"/>
      <c r="F34" s="296"/>
      <c r="G34" s="296"/>
    </row>
    <row r="35" spans="2:7" ht="15.6" customHeight="1" x14ac:dyDescent="0.25">
      <c r="B35" s="269" t="s">
        <v>637</v>
      </c>
      <c r="C35" s="269"/>
      <c r="D35" s="269"/>
      <c r="E35" s="269"/>
    </row>
    <row r="36" spans="2:7" ht="14.25" customHeight="1" x14ac:dyDescent="0.25">
      <c r="B36" s="296" t="s">
        <v>638</v>
      </c>
      <c r="C36" s="296"/>
      <c r="D36" s="296"/>
      <c r="E36" s="296"/>
      <c r="F36" s="296"/>
      <c r="G36" s="296"/>
    </row>
    <row r="37" spans="2:7" ht="15.6" customHeight="1" x14ac:dyDescent="0.25">
      <c r="B37" s="260" t="s">
        <v>639</v>
      </c>
      <c r="C37" s="260"/>
      <c r="D37" s="260"/>
      <c r="E37" s="260"/>
    </row>
    <row r="38" spans="2:7" ht="14.25" customHeight="1" x14ac:dyDescent="0.25">
      <c r="B38" s="296" t="s">
        <v>640</v>
      </c>
      <c r="C38" s="296"/>
      <c r="D38" s="296"/>
      <c r="E38" s="296"/>
      <c r="F38" s="296"/>
      <c r="G38" s="296"/>
    </row>
    <row r="39" spans="2:7" ht="15.6" customHeight="1" x14ac:dyDescent="0.25">
      <c r="B39" s="269" t="s">
        <v>641</v>
      </c>
      <c r="C39" s="269"/>
      <c r="D39" s="269"/>
      <c r="E39" s="269"/>
      <c r="F39" s="269"/>
      <c r="G39" s="269"/>
    </row>
    <row r="40" spans="2:7" ht="15.6" customHeight="1" x14ac:dyDescent="0.25">
      <c r="B40" s="269" t="s">
        <v>642</v>
      </c>
      <c r="C40" s="269"/>
      <c r="D40" s="269"/>
      <c r="E40" s="269"/>
      <c r="F40" s="269"/>
      <c r="G40" s="269"/>
    </row>
    <row r="41" spans="2:7" ht="12.75" customHeight="1" x14ac:dyDescent="0.25">
      <c r="B41" s="47"/>
      <c r="C41" s="47"/>
      <c r="D41" s="47"/>
      <c r="E41" s="47"/>
    </row>
    <row r="42" spans="2:7" ht="15.6" customHeight="1" x14ac:dyDescent="0.25">
      <c r="B42" s="17" t="s">
        <v>371</v>
      </c>
      <c r="C42" s="17"/>
      <c r="D42" s="47"/>
      <c r="E42" s="47"/>
    </row>
    <row r="43" spans="2:7" x14ac:dyDescent="0.25">
      <c r="B43" s="103"/>
      <c r="C43" s="103"/>
      <c r="D43" s="103"/>
      <c r="E43" s="103"/>
    </row>
    <row r="44" spans="2:7" x14ac:dyDescent="0.25">
      <c r="B44" s="47" t="s">
        <v>643</v>
      </c>
      <c r="C44" s="47"/>
      <c r="D44" s="47"/>
      <c r="E44" s="47"/>
    </row>
    <row r="45" spans="2:7" x14ac:dyDescent="0.25">
      <c r="B45" s="261"/>
      <c r="C45" s="47"/>
      <c r="D45" s="47"/>
      <c r="E45" s="47"/>
    </row>
  </sheetData>
  <mergeCells count="10">
    <mergeCell ref="B36:G36"/>
    <mergeCell ref="B38:G38"/>
    <mergeCell ref="B39:G39"/>
    <mergeCell ref="B40:G40"/>
    <mergeCell ref="A1:G1"/>
    <mergeCell ref="A2:G2"/>
    <mergeCell ref="A3:G3"/>
    <mergeCell ref="A4:G4"/>
    <mergeCell ref="B34:G34"/>
    <mergeCell ref="B35:E35"/>
  </mergeCells>
  <printOptions horizontalCentered="1"/>
  <pageMargins left="0.5" right="0.5" top="0.5" bottom="0.5" header="0.3" footer="0.3"/>
  <pageSetup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L39"/>
  <sheetViews>
    <sheetView showGridLines="0" workbookViewId="0">
      <selection sqref="A1:K1"/>
    </sheetView>
  </sheetViews>
  <sheetFormatPr defaultColWidth="9.28515625" defaultRowHeight="13.2" x14ac:dyDescent="0.25"/>
  <cols>
    <col min="1" max="1" width="9.28515625" style="16"/>
    <col min="2" max="2" width="13.85546875" style="16" customWidth="1"/>
    <col min="3" max="3" width="3.140625" style="16" customWidth="1"/>
    <col min="4" max="4" width="14.7109375" style="16" customWidth="1"/>
    <col min="5" max="5" width="20.85546875" style="16" customWidth="1"/>
    <col min="6" max="6" width="3.140625" style="16" customWidth="1"/>
    <col min="7" max="7" width="20.85546875" style="16" customWidth="1"/>
    <col min="8" max="8" width="3.140625" style="16" customWidth="1"/>
    <col min="9" max="9" width="16.85546875" style="16" customWidth="1"/>
    <col min="10" max="10" width="1.85546875" style="58" customWidth="1"/>
    <col min="11" max="11" width="9.28515625" style="16"/>
    <col min="12" max="12" width="9.7109375" style="16" bestFit="1" customWidth="1"/>
    <col min="13" max="16384" width="9.28515625" style="16"/>
  </cols>
  <sheetData>
    <row r="1" spans="1:12" ht="13.2" customHeight="1" x14ac:dyDescent="0.25">
      <c r="A1" s="270" t="s">
        <v>644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2" ht="13.2" customHeight="1" x14ac:dyDescent="0.25">
      <c r="A2" s="270" t="s">
        <v>645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2" ht="13.2" customHeight="1" x14ac:dyDescent="0.25">
      <c r="A3" s="271" t="s">
        <v>633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2" ht="13.2" customHeight="1" x14ac:dyDescent="0.25">
      <c r="A4" s="271" t="s">
        <v>63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5" spans="1:12" ht="13.2" customHeight="1" x14ac:dyDescent="0.25">
      <c r="A5" s="271" t="s">
        <v>261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</row>
    <row r="6" spans="1:12" ht="13.2" customHeight="1" x14ac:dyDescent="0.25">
      <c r="B6" s="81"/>
      <c r="C6" s="81"/>
      <c r="D6" s="81"/>
      <c r="E6" s="81"/>
      <c r="F6" s="81"/>
      <c r="G6" s="81"/>
      <c r="H6" s="81"/>
      <c r="I6" s="81"/>
      <c r="J6" s="17"/>
    </row>
    <row r="7" spans="1:12" ht="13.2" customHeight="1" x14ac:dyDescent="0.25">
      <c r="B7" s="20"/>
      <c r="C7" s="20"/>
      <c r="D7" s="18"/>
      <c r="E7" s="18"/>
      <c r="F7" s="18"/>
      <c r="G7" s="18"/>
      <c r="H7" s="18"/>
      <c r="I7" s="18"/>
      <c r="J7" s="17"/>
    </row>
    <row r="8" spans="1:12" ht="15.6" x14ac:dyDescent="0.25">
      <c r="B8" s="128"/>
      <c r="C8" s="128"/>
      <c r="D8" s="297" t="s">
        <v>646</v>
      </c>
      <c r="E8" s="297"/>
      <c r="F8" s="297"/>
      <c r="G8" s="297"/>
      <c r="H8" s="262"/>
      <c r="I8" s="263" t="s">
        <v>424</v>
      </c>
      <c r="J8" s="17"/>
    </row>
    <row r="9" spans="1:12" ht="15.6" customHeight="1" x14ac:dyDescent="0.25">
      <c r="B9" s="211" t="s">
        <v>589</v>
      </c>
      <c r="C9" s="211"/>
      <c r="F9" s="33"/>
      <c r="G9" s="33" t="s">
        <v>502</v>
      </c>
      <c r="H9" s="33"/>
      <c r="I9" s="21" t="s">
        <v>94</v>
      </c>
      <c r="J9" s="133"/>
    </row>
    <row r="10" spans="1:12" ht="15.6" x14ac:dyDescent="0.25">
      <c r="B10" s="22" t="s">
        <v>647</v>
      </c>
      <c r="C10" s="212"/>
      <c r="D10" s="23" t="s">
        <v>68</v>
      </c>
      <c r="E10" s="23" t="s">
        <v>86</v>
      </c>
      <c r="F10" s="23"/>
      <c r="G10" s="23" t="s">
        <v>503</v>
      </c>
      <c r="H10" s="23"/>
      <c r="I10" s="23" t="s">
        <v>648</v>
      </c>
      <c r="J10" s="264">
        <v>2</v>
      </c>
    </row>
    <row r="11" spans="1:12" x14ac:dyDescent="0.25">
      <c r="B11" s="265"/>
      <c r="C11" s="265"/>
      <c r="D11" s="21"/>
      <c r="E11" s="33"/>
      <c r="F11" s="33"/>
      <c r="G11" s="33"/>
      <c r="H11" s="33"/>
      <c r="I11" s="149"/>
      <c r="J11" s="133"/>
    </row>
    <row r="12" spans="1:12" ht="15.6" customHeight="1" x14ac:dyDescent="0.25">
      <c r="B12" s="18" t="s">
        <v>649</v>
      </c>
      <c r="C12" s="18"/>
      <c r="D12" s="38">
        <v>132872</v>
      </c>
      <c r="E12" s="38">
        <v>59113</v>
      </c>
      <c r="F12" s="35"/>
      <c r="G12" s="38">
        <v>73759</v>
      </c>
      <c r="H12" s="145"/>
      <c r="I12" s="38">
        <v>38663</v>
      </c>
      <c r="J12" s="133"/>
      <c r="L12" s="73"/>
    </row>
    <row r="13" spans="1:12" ht="15.6" customHeight="1" x14ac:dyDescent="0.25">
      <c r="B13" s="18" t="s">
        <v>618</v>
      </c>
      <c r="C13" s="18"/>
      <c r="D13" s="38">
        <v>132335</v>
      </c>
      <c r="E13" s="38">
        <v>59452</v>
      </c>
      <c r="F13" s="35"/>
      <c r="G13" s="38">
        <v>72883</v>
      </c>
      <c r="H13" s="145"/>
      <c r="I13" s="38">
        <v>33069</v>
      </c>
      <c r="J13" s="133"/>
      <c r="L13" s="73"/>
    </row>
    <row r="14" spans="1:12" ht="15.6" customHeight="1" x14ac:dyDescent="0.25">
      <c r="B14" s="18" t="s">
        <v>619</v>
      </c>
      <c r="C14" s="18"/>
      <c r="D14" s="38">
        <v>127867</v>
      </c>
      <c r="E14" s="38">
        <v>59388</v>
      </c>
      <c r="F14" s="35"/>
      <c r="G14" s="38">
        <v>68479</v>
      </c>
      <c r="H14" s="145"/>
      <c r="I14" s="38">
        <v>28902</v>
      </c>
      <c r="J14" s="133"/>
      <c r="L14" s="73"/>
    </row>
    <row r="15" spans="1:12" ht="15.6" customHeight="1" x14ac:dyDescent="0.25">
      <c r="B15" s="18" t="s">
        <v>620</v>
      </c>
      <c r="C15" s="18"/>
      <c r="D15" s="38">
        <v>127213</v>
      </c>
      <c r="E15" s="38">
        <v>58682</v>
      </c>
      <c r="F15" s="35"/>
      <c r="G15" s="38">
        <v>68531</v>
      </c>
      <c r="H15" s="145"/>
      <c r="I15" s="38">
        <v>28706</v>
      </c>
      <c r="J15" s="266"/>
      <c r="L15" s="73"/>
    </row>
    <row r="16" spans="1:12" ht="15.6" customHeight="1" x14ac:dyDescent="0.25">
      <c r="B16" s="18" t="s">
        <v>621</v>
      </c>
      <c r="C16" s="18"/>
      <c r="D16" s="38">
        <v>126216</v>
      </c>
      <c r="E16" s="38">
        <v>58215</v>
      </c>
      <c r="F16" s="35"/>
      <c r="G16" s="38">
        <v>68001</v>
      </c>
      <c r="H16" s="145"/>
      <c r="I16" s="183" t="s">
        <v>368</v>
      </c>
      <c r="J16" s="133"/>
      <c r="L16" s="73"/>
    </row>
    <row r="17" spans="2:12" ht="15.6" customHeight="1" x14ac:dyDescent="0.25">
      <c r="B17" s="18" t="s">
        <v>622</v>
      </c>
      <c r="C17" s="18"/>
      <c r="D17" s="200">
        <f>+E17+G17</f>
        <v>120198</v>
      </c>
      <c r="E17" s="38">
        <v>58271</v>
      </c>
      <c r="F17" s="35"/>
      <c r="G17" s="38">
        <v>61927</v>
      </c>
      <c r="H17" s="145"/>
      <c r="I17" s="38">
        <v>25621</v>
      </c>
      <c r="J17" s="133"/>
      <c r="L17" s="73"/>
    </row>
    <row r="18" spans="2:12" ht="15.6" customHeight="1" x14ac:dyDescent="0.25">
      <c r="B18" s="18" t="s">
        <v>623</v>
      </c>
      <c r="C18" s="18"/>
      <c r="D18" s="200">
        <f t="shared" ref="D18:D23" si="0">+E18+G18</f>
        <v>127517</v>
      </c>
      <c r="E18" s="38">
        <v>58860</v>
      </c>
      <c r="F18" s="35"/>
      <c r="G18" s="38">
        <v>68657</v>
      </c>
      <c r="H18" s="145"/>
      <c r="I18" s="38">
        <v>25596</v>
      </c>
      <c r="J18" s="133"/>
      <c r="L18" s="73"/>
    </row>
    <row r="19" spans="2:12" ht="15.6" customHeight="1" x14ac:dyDescent="0.25">
      <c r="B19" s="18" t="s">
        <v>624</v>
      </c>
      <c r="C19" s="18"/>
      <c r="D19" s="200">
        <f t="shared" si="0"/>
        <v>137962</v>
      </c>
      <c r="E19" s="38">
        <v>60026</v>
      </c>
      <c r="F19" s="35"/>
      <c r="G19" s="38">
        <v>77936</v>
      </c>
      <c r="H19" s="145"/>
      <c r="I19" s="38">
        <v>27103</v>
      </c>
      <c r="J19" s="133"/>
      <c r="L19" s="73"/>
    </row>
    <row r="20" spans="2:12" ht="15.6" customHeight="1" x14ac:dyDescent="0.25">
      <c r="B20" s="18" t="s">
        <v>625</v>
      </c>
      <c r="C20" s="18"/>
      <c r="D20" s="200">
        <f t="shared" si="0"/>
        <v>138362</v>
      </c>
      <c r="E20" s="38">
        <v>60293</v>
      </c>
      <c r="F20" s="35"/>
      <c r="G20" s="38">
        <v>78069</v>
      </c>
      <c r="H20" s="145"/>
      <c r="I20" s="38">
        <v>29258</v>
      </c>
      <c r="J20" s="133"/>
      <c r="L20" s="73"/>
    </row>
    <row r="21" spans="2:12" ht="15.6" customHeight="1" x14ac:dyDescent="0.25">
      <c r="B21" s="18" t="s">
        <v>462</v>
      </c>
      <c r="C21" s="18"/>
      <c r="D21" s="200">
        <f t="shared" si="0"/>
        <v>132987</v>
      </c>
      <c r="E21" s="38">
        <v>60290</v>
      </c>
      <c r="F21" s="35"/>
      <c r="G21" s="38">
        <v>72697</v>
      </c>
      <c r="H21" s="145"/>
      <c r="I21" s="38">
        <v>26243</v>
      </c>
      <c r="J21" s="133"/>
      <c r="L21" s="73"/>
    </row>
    <row r="22" spans="2:12" ht="15.6" customHeight="1" x14ac:dyDescent="0.25">
      <c r="B22" s="18" t="s">
        <v>133</v>
      </c>
      <c r="C22" s="18"/>
      <c r="D22" s="200">
        <f t="shared" si="0"/>
        <v>132298</v>
      </c>
      <c r="E22" s="38">
        <v>62022</v>
      </c>
      <c r="F22" s="35"/>
      <c r="G22" s="38">
        <v>70276</v>
      </c>
      <c r="H22" s="145"/>
      <c r="I22" s="38">
        <v>27572</v>
      </c>
      <c r="J22" s="133"/>
      <c r="L22" s="73"/>
    </row>
    <row r="23" spans="2:12" ht="15.6" customHeight="1" x14ac:dyDescent="0.25">
      <c r="B23" s="18" t="s">
        <v>134</v>
      </c>
      <c r="C23" s="18"/>
      <c r="D23" s="200">
        <f t="shared" si="0"/>
        <v>136111.97999999998</v>
      </c>
      <c r="E23" s="38">
        <v>68187.98</v>
      </c>
      <c r="F23" s="35"/>
      <c r="G23" s="38">
        <v>67924</v>
      </c>
      <c r="H23" s="145"/>
      <c r="I23" s="38">
        <v>27978</v>
      </c>
      <c r="J23" s="133"/>
      <c r="L23" s="73"/>
    </row>
    <row r="24" spans="2:12" ht="15.6" customHeight="1" x14ac:dyDescent="0.25">
      <c r="B24" s="18" t="s">
        <v>650</v>
      </c>
      <c r="C24" s="18"/>
      <c r="D24" s="200" t="s">
        <v>368</v>
      </c>
      <c r="E24" s="200" t="s">
        <v>368</v>
      </c>
      <c r="F24" s="35"/>
      <c r="G24" s="38">
        <v>65437</v>
      </c>
      <c r="H24" s="145"/>
      <c r="I24" s="38">
        <v>31391</v>
      </c>
      <c r="J24" s="133"/>
      <c r="L24" s="73"/>
    </row>
    <row r="25" spans="2:12" ht="15.6" customHeight="1" x14ac:dyDescent="0.25">
      <c r="B25" s="18" t="s">
        <v>136</v>
      </c>
      <c r="C25" s="18"/>
      <c r="D25" s="200" t="s">
        <v>368</v>
      </c>
      <c r="E25" s="200" t="s">
        <v>368</v>
      </c>
      <c r="F25" s="35"/>
      <c r="G25" s="38">
        <v>62972</v>
      </c>
      <c r="H25" s="145"/>
      <c r="I25" s="38">
        <v>33763</v>
      </c>
      <c r="J25" s="133"/>
      <c r="L25" s="73"/>
    </row>
    <row r="26" spans="2:12" ht="15.6" customHeight="1" x14ac:dyDescent="0.25">
      <c r="B26" s="18" t="s">
        <v>137</v>
      </c>
      <c r="C26" s="18"/>
      <c r="D26" s="200" t="s">
        <v>368</v>
      </c>
      <c r="E26" s="200" t="s">
        <v>368</v>
      </c>
      <c r="F26" s="35"/>
      <c r="G26" s="38">
        <v>60933</v>
      </c>
      <c r="H26" s="145"/>
      <c r="I26" s="38">
        <v>33644</v>
      </c>
      <c r="J26" s="133"/>
      <c r="L26" s="73"/>
    </row>
    <row r="27" spans="2:12" ht="15.6" customHeight="1" x14ac:dyDescent="0.25">
      <c r="B27" s="18" t="s">
        <v>138</v>
      </c>
      <c r="C27" s="18"/>
      <c r="D27" s="200" t="s">
        <v>368</v>
      </c>
      <c r="E27" s="200" t="s">
        <v>368</v>
      </c>
      <c r="F27" s="35"/>
      <c r="G27" s="38">
        <v>60073</v>
      </c>
      <c r="H27" s="145"/>
      <c r="I27" s="38">
        <v>33312</v>
      </c>
      <c r="J27" s="133"/>
      <c r="L27" s="73"/>
    </row>
    <row r="28" spans="2:12" ht="15.6" customHeight="1" x14ac:dyDescent="0.25">
      <c r="B28" s="18" t="s">
        <v>596</v>
      </c>
      <c r="C28" s="18"/>
      <c r="D28" s="200" t="s">
        <v>368</v>
      </c>
      <c r="E28" s="200" t="s">
        <v>368</v>
      </c>
      <c r="F28" s="35"/>
      <c r="G28" s="38">
        <v>61091</v>
      </c>
      <c r="H28" s="145"/>
      <c r="I28" s="38">
        <v>33854</v>
      </c>
      <c r="J28" s="133"/>
      <c r="L28" s="73"/>
    </row>
    <row r="29" spans="2:12" ht="13.2" customHeight="1" x14ac:dyDescent="0.25">
      <c r="B29" s="18"/>
      <c r="C29" s="18"/>
      <c r="D29" s="18"/>
      <c r="E29" s="18"/>
      <c r="F29" s="18"/>
      <c r="G29" s="18"/>
      <c r="H29" s="18"/>
      <c r="I29" s="18"/>
      <c r="J29" s="17"/>
    </row>
    <row r="30" spans="2:12" ht="15.6" customHeight="1" x14ac:dyDescent="0.25">
      <c r="B30" s="268" t="s">
        <v>651</v>
      </c>
      <c r="C30" s="268"/>
      <c r="D30" s="268"/>
      <c r="E30" s="268"/>
      <c r="F30" s="268"/>
      <c r="G30" s="268"/>
      <c r="H30" s="268"/>
      <c r="I30" s="268"/>
      <c r="J30" s="268"/>
      <c r="K30" s="268"/>
    </row>
    <row r="31" spans="2:12" x14ac:dyDescent="0.25">
      <c r="B31" s="275" t="s">
        <v>652</v>
      </c>
      <c r="C31" s="275"/>
      <c r="D31" s="275"/>
      <c r="E31" s="275"/>
      <c r="F31" s="275"/>
      <c r="G31" s="275"/>
      <c r="H31" s="275"/>
      <c r="I31" s="275"/>
      <c r="J31" s="275"/>
      <c r="K31" s="275"/>
    </row>
    <row r="32" spans="2:12" x14ac:dyDescent="0.25">
      <c r="B32" s="275" t="s">
        <v>653</v>
      </c>
      <c r="C32" s="275"/>
      <c r="D32" s="275"/>
      <c r="E32" s="275"/>
      <c r="F32" s="275"/>
      <c r="G32" s="275"/>
      <c r="H32" s="275"/>
      <c r="I32" s="275"/>
      <c r="J32" s="275"/>
      <c r="K32" s="275"/>
    </row>
    <row r="33" spans="2:11" x14ac:dyDescent="0.25">
      <c r="B33" s="275" t="s">
        <v>654</v>
      </c>
      <c r="C33" s="275"/>
      <c r="D33" s="275"/>
      <c r="E33" s="275"/>
      <c r="F33" s="275"/>
      <c r="G33" s="275"/>
      <c r="H33" s="275"/>
      <c r="I33" s="275"/>
      <c r="J33" s="275"/>
      <c r="K33" s="275"/>
    </row>
    <row r="34" spans="2:11" ht="15.6" customHeight="1" x14ac:dyDescent="0.25">
      <c r="B34" s="268" t="s">
        <v>655</v>
      </c>
      <c r="C34" s="268"/>
      <c r="D34" s="268"/>
      <c r="E34" s="268"/>
      <c r="F34" s="268"/>
      <c r="G34" s="268"/>
      <c r="H34" s="268"/>
      <c r="I34" s="268"/>
      <c r="J34" s="268"/>
      <c r="K34" s="268"/>
    </row>
    <row r="35" spans="2:11" ht="15.6" customHeight="1" x14ac:dyDescent="0.25">
      <c r="B35" s="268" t="s">
        <v>656</v>
      </c>
      <c r="C35" s="268"/>
      <c r="D35" s="268"/>
      <c r="E35" s="268"/>
      <c r="F35" s="268"/>
      <c r="G35" s="268"/>
      <c r="H35" s="268"/>
      <c r="I35" s="268"/>
      <c r="J35" s="268"/>
      <c r="K35" s="268"/>
    </row>
    <row r="36" spans="2:11" ht="12.7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</row>
    <row r="37" spans="2:11" ht="13.95" customHeight="1" x14ac:dyDescent="0.25">
      <c r="B37" s="274" t="s">
        <v>371</v>
      </c>
      <c r="C37" s="274"/>
      <c r="D37" s="274"/>
      <c r="E37" s="274"/>
      <c r="F37" s="274"/>
      <c r="G37" s="274"/>
      <c r="H37" s="274"/>
      <c r="I37" s="274"/>
      <c r="J37" s="274"/>
    </row>
    <row r="38" spans="2:11" ht="13.95" customHeight="1" x14ac:dyDescent="0.25">
      <c r="B38" s="17"/>
      <c r="C38" s="17"/>
      <c r="D38" s="17"/>
      <c r="E38" s="17"/>
      <c r="F38" s="17"/>
      <c r="G38" s="17"/>
      <c r="H38" s="17"/>
      <c r="I38" s="17"/>
      <c r="J38" s="17"/>
    </row>
    <row r="39" spans="2:11" ht="13.2" customHeight="1" x14ac:dyDescent="0.25">
      <c r="B39" s="274" t="s">
        <v>657</v>
      </c>
      <c r="C39" s="274"/>
      <c r="D39" s="17"/>
      <c r="E39" s="17"/>
      <c r="F39" s="17"/>
      <c r="G39" s="17"/>
      <c r="H39" s="17"/>
      <c r="I39" s="17"/>
      <c r="J39" s="17"/>
    </row>
  </sheetData>
  <mergeCells count="14">
    <mergeCell ref="B37:J37"/>
    <mergeCell ref="B39:C39"/>
    <mergeCell ref="B30:K30"/>
    <mergeCell ref="B31:K31"/>
    <mergeCell ref="B32:K32"/>
    <mergeCell ref="B33:K33"/>
    <mergeCell ref="B34:K34"/>
    <mergeCell ref="B35:K35"/>
    <mergeCell ref="D8:G8"/>
    <mergeCell ref="A1:K1"/>
    <mergeCell ref="A2:K2"/>
    <mergeCell ref="A3:K3"/>
    <mergeCell ref="A4:K4"/>
    <mergeCell ref="A5:K5"/>
  </mergeCells>
  <printOptions horizontalCentered="1"/>
  <pageMargins left="0.5" right="0.5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5"/>
  <sheetViews>
    <sheetView showGridLines="0" zoomScaleNormal="100" workbookViewId="0">
      <selection sqref="A1:K1"/>
    </sheetView>
  </sheetViews>
  <sheetFormatPr defaultColWidth="9.28515625" defaultRowHeight="13.2" x14ac:dyDescent="0.25"/>
  <cols>
    <col min="1" max="1" width="8.140625" style="16" customWidth="1"/>
    <col min="2" max="2" width="13.7109375" style="16" customWidth="1"/>
    <col min="3" max="3" width="12.7109375" style="16" customWidth="1"/>
    <col min="4" max="4" width="1.28515625" style="16" customWidth="1"/>
    <col min="5" max="6" width="12.42578125" style="16" customWidth="1"/>
    <col min="7" max="7" width="12.7109375" style="16" customWidth="1"/>
    <col min="8" max="8" width="1.7109375" style="16" customWidth="1"/>
    <col min="9" max="11" width="12.42578125" style="16" customWidth="1"/>
    <col min="12" max="12" width="2.85546875" style="16" customWidth="1"/>
    <col min="13" max="16384" width="9.28515625" style="16"/>
  </cols>
  <sheetData>
    <row r="1" spans="1:11" ht="12.75" customHeight="1" x14ac:dyDescent="0.25">
      <c r="A1" s="270" t="s">
        <v>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4.25" customHeight="1" x14ac:dyDescent="0.25">
      <c r="A2" s="270" t="s">
        <v>82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2.75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1" ht="12.75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2.75" customHeight="1" x14ac:dyDescent="0.25">
      <c r="A5" s="272" t="s">
        <v>64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</row>
    <row r="6" spans="1:11" ht="12.75" customHeight="1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2.75" customHeight="1" x14ac:dyDescent="0.25">
      <c r="A7" s="19" t="s">
        <v>65</v>
      </c>
      <c r="B7" s="20"/>
      <c r="C7" s="20"/>
      <c r="D7" s="20"/>
      <c r="E7" s="273" t="s">
        <v>83</v>
      </c>
      <c r="F7" s="273"/>
      <c r="G7" s="273"/>
      <c r="H7" s="20"/>
      <c r="I7" s="20"/>
      <c r="J7" s="20"/>
      <c r="K7" s="20"/>
    </row>
    <row r="8" spans="1:11" ht="12.75" customHeight="1" x14ac:dyDescent="0.25">
      <c r="A8" s="19" t="s">
        <v>67</v>
      </c>
      <c r="B8" s="20"/>
      <c r="C8" s="21" t="s">
        <v>84</v>
      </c>
      <c r="D8" s="20"/>
      <c r="E8" s="20"/>
      <c r="F8" s="33" t="s">
        <v>85</v>
      </c>
      <c r="G8" s="21" t="s">
        <v>86</v>
      </c>
      <c r="H8" s="20"/>
      <c r="I8" s="21" t="s">
        <v>87</v>
      </c>
      <c r="J8" s="21" t="s">
        <v>88</v>
      </c>
      <c r="K8" s="21" t="s">
        <v>89</v>
      </c>
    </row>
    <row r="9" spans="1:11" ht="14.25" customHeight="1" x14ac:dyDescent="0.25">
      <c r="A9" s="22" t="s">
        <v>90</v>
      </c>
      <c r="B9" s="23" t="s">
        <v>91</v>
      </c>
      <c r="C9" s="23" t="s">
        <v>92</v>
      </c>
      <c r="D9" s="34"/>
      <c r="E9" s="23" t="s">
        <v>68</v>
      </c>
      <c r="F9" s="23" t="s">
        <v>93</v>
      </c>
      <c r="G9" s="23" t="s">
        <v>94</v>
      </c>
      <c r="H9" s="34"/>
      <c r="I9" s="23" t="s">
        <v>95</v>
      </c>
      <c r="J9" s="23" t="s">
        <v>96</v>
      </c>
      <c r="K9" s="23" t="s">
        <v>97</v>
      </c>
    </row>
    <row r="10" spans="1:11" ht="12.75" customHeight="1" x14ac:dyDescent="0.25">
      <c r="A10" s="18"/>
      <c r="B10" s="20"/>
      <c r="C10" s="20"/>
      <c r="D10" s="35"/>
      <c r="E10" s="20"/>
      <c r="F10" s="20"/>
      <c r="G10" s="20"/>
      <c r="H10" s="35"/>
      <c r="I10" s="20"/>
      <c r="J10" s="20"/>
      <c r="K10" s="20"/>
    </row>
    <row r="11" spans="1:11" ht="12.75" customHeight="1" x14ac:dyDescent="0.25">
      <c r="A11" s="17">
        <v>2002</v>
      </c>
      <c r="B11" s="29">
        <v>7006934</v>
      </c>
      <c r="C11" s="29">
        <v>3803840</v>
      </c>
      <c r="D11" s="18"/>
      <c r="E11" s="29">
        <v>902539</v>
      </c>
      <c r="F11" s="29">
        <v>662000</v>
      </c>
      <c r="G11" s="29">
        <v>240539</v>
      </c>
      <c r="H11" s="18"/>
      <c r="I11" s="29">
        <v>1790934</v>
      </c>
      <c r="J11" s="29">
        <v>238319</v>
      </c>
      <c r="K11" s="29">
        <v>271302</v>
      </c>
    </row>
    <row r="12" spans="1:11" ht="12.75" customHeight="1" x14ac:dyDescent="0.25">
      <c r="A12" s="17">
        <v>2003</v>
      </c>
      <c r="B12" s="29">
        <v>7232688</v>
      </c>
      <c r="C12" s="29">
        <v>3885864</v>
      </c>
      <c r="D12" s="18"/>
      <c r="E12" s="29">
        <v>950099</v>
      </c>
      <c r="F12" s="29">
        <v>699010</v>
      </c>
      <c r="G12" s="29">
        <v>251089</v>
      </c>
      <c r="H12" s="18"/>
      <c r="I12" s="29">
        <v>1870639</v>
      </c>
      <c r="J12" s="29">
        <v>243622</v>
      </c>
      <c r="K12" s="29">
        <v>282464</v>
      </c>
    </row>
    <row r="13" spans="1:11" ht="12.75" customHeight="1" x14ac:dyDescent="0.25">
      <c r="A13" s="17">
        <v>2004</v>
      </c>
      <c r="B13" s="29">
        <v>7418903</v>
      </c>
      <c r="C13" s="29">
        <v>3979439</v>
      </c>
      <c r="D13" s="18"/>
      <c r="E13" s="29">
        <v>991712</v>
      </c>
      <c r="F13" s="29">
        <v>735329</v>
      </c>
      <c r="G13" s="29">
        <v>256383</v>
      </c>
      <c r="H13" s="18"/>
      <c r="I13" s="29">
        <v>1897672</v>
      </c>
      <c r="J13" s="29">
        <v>256087</v>
      </c>
      <c r="K13" s="29">
        <v>293993</v>
      </c>
    </row>
    <row r="14" spans="1:11" ht="12.75" customHeight="1" x14ac:dyDescent="0.25">
      <c r="A14" s="17">
        <v>2005</v>
      </c>
      <c r="B14" s="29">
        <v>7724205</v>
      </c>
      <c r="C14" s="29">
        <v>4108492</v>
      </c>
      <c r="D14" s="18"/>
      <c r="E14" s="29">
        <v>1067445</v>
      </c>
      <c r="F14" s="29">
        <v>793217</v>
      </c>
      <c r="G14" s="29">
        <v>274228</v>
      </c>
      <c r="H14" s="18"/>
      <c r="I14" s="29">
        <v>1957565</v>
      </c>
      <c r="J14" s="29">
        <v>273368</v>
      </c>
      <c r="K14" s="29">
        <v>317335</v>
      </c>
    </row>
    <row r="15" spans="1:11" ht="12.75" customHeight="1" x14ac:dyDescent="0.25">
      <c r="A15" s="17">
        <v>2006</v>
      </c>
      <c r="B15" s="29">
        <v>8081806</v>
      </c>
      <c r="C15" s="29">
        <v>4266820</v>
      </c>
      <c r="D15" s="18"/>
      <c r="E15" s="29">
        <v>1120193</v>
      </c>
      <c r="F15" s="29">
        <v>840980</v>
      </c>
      <c r="G15" s="29">
        <v>279213</v>
      </c>
      <c r="H15" s="18"/>
      <c r="I15" s="29">
        <v>2074291</v>
      </c>
      <c r="J15" s="29">
        <v>282139</v>
      </c>
      <c r="K15" s="29">
        <v>338363</v>
      </c>
    </row>
    <row r="16" spans="1:11" ht="12.75" customHeight="1" x14ac:dyDescent="0.25">
      <c r="A16" s="17">
        <v>2007</v>
      </c>
      <c r="B16" s="29">
        <v>8593836</v>
      </c>
      <c r="C16" s="29">
        <v>4517764</v>
      </c>
      <c r="D16" s="18"/>
      <c r="E16" s="29">
        <v>1192931</v>
      </c>
      <c r="F16" s="29">
        <v>899739</v>
      </c>
      <c r="G16" s="29">
        <v>293192</v>
      </c>
      <c r="H16" s="18"/>
      <c r="I16" s="29">
        <v>2228175</v>
      </c>
      <c r="J16" s="29">
        <v>298505</v>
      </c>
      <c r="K16" s="29">
        <v>356461</v>
      </c>
    </row>
    <row r="17" spans="1:11" ht="12.75" customHeight="1" x14ac:dyDescent="0.25">
      <c r="A17" s="17">
        <v>2008</v>
      </c>
      <c r="B17" s="29">
        <v>9179303</v>
      </c>
      <c r="C17" s="29">
        <v>4657104</v>
      </c>
      <c r="D17" s="18"/>
      <c r="E17" s="29">
        <v>1406289</v>
      </c>
      <c r="F17" s="29">
        <v>1098161</v>
      </c>
      <c r="G17" s="29">
        <v>308128</v>
      </c>
      <c r="H17" s="18"/>
      <c r="I17" s="29">
        <v>2415624</v>
      </c>
      <c r="J17" s="29">
        <v>318024</v>
      </c>
      <c r="K17" s="29">
        <v>382262</v>
      </c>
    </row>
    <row r="18" spans="1:11" ht="12.75" customHeight="1" x14ac:dyDescent="0.25">
      <c r="A18" s="36">
        <v>2009</v>
      </c>
      <c r="B18" s="30">
        <v>9772001</v>
      </c>
      <c r="C18" s="30">
        <v>4640434</v>
      </c>
      <c r="D18" s="37"/>
      <c r="E18" s="30">
        <v>1504857</v>
      </c>
      <c r="F18" s="30">
        <v>1174020</v>
      </c>
      <c r="G18" s="37">
        <v>330837</v>
      </c>
      <c r="H18" s="37"/>
      <c r="I18" s="30">
        <v>2909293</v>
      </c>
      <c r="J18" s="30">
        <v>327293</v>
      </c>
      <c r="K18" s="30">
        <v>390123</v>
      </c>
    </row>
    <row r="19" spans="1:11" ht="12.75" customHeight="1" x14ac:dyDescent="0.25">
      <c r="A19" s="36">
        <v>2010</v>
      </c>
      <c r="B19" s="30">
        <v>9661442</v>
      </c>
      <c r="C19" s="30">
        <v>4945889</v>
      </c>
      <c r="D19" s="37"/>
      <c r="E19" s="30">
        <v>1443615</v>
      </c>
      <c r="F19" s="30">
        <v>1115337</v>
      </c>
      <c r="G19" s="37">
        <v>328278</v>
      </c>
      <c r="H19" s="37"/>
      <c r="I19" s="30">
        <v>2553316</v>
      </c>
      <c r="J19" s="30">
        <v>329300</v>
      </c>
      <c r="K19" s="30">
        <v>389322</v>
      </c>
    </row>
    <row r="20" spans="1:11" ht="12.75" customHeight="1" x14ac:dyDescent="0.25">
      <c r="A20" s="36">
        <v>2011</v>
      </c>
      <c r="B20" s="30">
        <v>9860397</v>
      </c>
      <c r="C20" s="30">
        <v>5061016</v>
      </c>
      <c r="D20" s="37"/>
      <c r="E20" s="30">
        <v>1518035</v>
      </c>
      <c r="F20" s="30">
        <v>1169003</v>
      </c>
      <c r="G20" s="37">
        <v>349032</v>
      </c>
      <c r="H20" s="37"/>
      <c r="I20" s="30">
        <v>2535400</v>
      </c>
      <c r="J20" s="30">
        <v>337823</v>
      </c>
      <c r="K20" s="30">
        <v>408124</v>
      </c>
    </row>
    <row r="21" spans="1:11" ht="12.75" customHeight="1" x14ac:dyDescent="0.25">
      <c r="A21" s="36">
        <v>2012</v>
      </c>
      <c r="B21" s="30">
        <v>9889351</v>
      </c>
      <c r="C21" s="30">
        <v>5305305</v>
      </c>
      <c r="D21" s="37"/>
      <c r="E21" s="30">
        <v>1591569</v>
      </c>
      <c r="F21" s="30">
        <v>1236350</v>
      </c>
      <c r="G21" s="37">
        <v>355219</v>
      </c>
      <c r="H21" s="37"/>
      <c r="I21" s="30">
        <v>2228080</v>
      </c>
      <c r="J21" s="30">
        <v>350587</v>
      </c>
      <c r="K21" s="30">
        <v>413810</v>
      </c>
    </row>
    <row r="22" spans="1:11" ht="12.75" customHeight="1" x14ac:dyDescent="0.25">
      <c r="A22" s="36">
        <v>2013</v>
      </c>
      <c r="B22" s="30">
        <v>10073320</v>
      </c>
      <c r="C22" s="30">
        <v>5423501</v>
      </c>
      <c r="D22" s="37"/>
      <c r="E22" s="30">
        <v>1637036</v>
      </c>
      <c r="F22" s="30">
        <v>1265683</v>
      </c>
      <c r="G22" s="37">
        <v>371353</v>
      </c>
      <c r="H22" s="37"/>
      <c r="I22" s="30">
        <v>2237158</v>
      </c>
      <c r="J22" s="30">
        <v>354758</v>
      </c>
      <c r="K22" s="30">
        <v>420867</v>
      </c>
    </row>
    <row r="23" spans="1:11" ht="12.75" customHeight="1" x14ac:dyDescent="0.25">
      <c r="A23" s="36">
        <v>2014</v>
      </c>
      <c r="B23" s="30">
        <v>10763803</v>
      </c>
      <c r="C23" s="30">
        <v>5795631</v>
      </c>
      <c r="D23" s="37"/>
      <c r="E23" s="30">
        <v>1730375</v>
      </c>
      <c r="F23" s="30">
        <v>1347244</v>
      </c>
      <c r="G23" s="37">
        <v>383131</v>
      </c>
      <c r="H23" s="37"/>
      <c r="I23" s="30">
        <v>2431012</v>
      </c>
      <c r="J23" s="30">
        <v>369308</v>
      </c>
      <c r="K23" s="30">
        <v>437477</v>
      </c>
    </row>
    <row r="24" spans="1:11" ht="12.75" customHeight="1" x14ac:dyDescent="0.25">
      <c r="A24" s="36">
        <v>2015</v>
      </c>
      <c r="B24" s="30">
        <v>11296205</v>
      </c>
      <c r="C24" s="30">
        <v>6102710</v>
      </c>
      <c r="D24" s="37"/>
      <c r="E24" s="30">
        <f>SUM(F24:G24)</f>
        <v>1814244</v>
      </c>
      <c r="F24" s="30">
        <v>1417995</v>
      </c>
      <c r="G24" s="37">
        <v>396249</v>
      </c>
      <c r="H24" s="37"/>
      <c r="I24" s="30">
        <f>B24-C24-E24-K24-J24</f>
        <v>2561850</v>
      </c>
      <c r="J24" s="30">
        <v>375110</v>
      </c>
      <c r="K24" s="30">
        <v>442291</v>
      </c>
    </row>
    <row r="25" spans="1:11" ht="12.75" customHeight="1" x14ac:dyDescent="0.25">
      <c r="A25" s="36">
        <v>2016</v>
      </c>
      <c r="B25" s="30">
        <v>12308143</v>
      </c>
      <c r="C25" s="30">
        <v>6709284</v>
      </c>
      <c r="D25" s="37"/>
      <c r="E25" s="30">
        <f>SUM(F25:G25)</f>
        <v>1992621</v>
      </c>
      <c r="F25" s="30">
        <v>1571399</v>
      </c>
      <c r="G25" s="37">
        <v>421222</v>
      </c>
      <c r="H25" s="37"/>
      <c r="I25" s="30">
        <f>B25-C25-E25-K25-J25</f>
        <v>2752173</v>
      </c>
      <c r="J25" s="30">
        <v>394389</v>
      </c>
      <c r="K25" s="30">
        <v>459676</v>
      </c>
    </row>
    <row r="26" spans="1:11" ht="12.75" customHeight="1" x14ac:dyDescent="0.25">
      <c r="A26" s="36">
        <v>2017</v>
      </c>
      <c r="B26" s="30">
        <v>13078660</v>
      </c>
      <c r="C26" s="30">
        <v>7185438</v>
      </c>
      <c r="D26" s="37"/>
      <c r="E26" s="30">
        <v>2152661</v>
      </c>
      <c r="F26" s="30">
        <v>1715013</v>
      </c>
      <c r="G26" s="37">
        <v>437648</v>
      </c>
      <c r="H26" s="37"/>
      <c r="I26" s="38">
        <v>2840100</v>
      </c>
      <c r="J26" s="30">
        <v>404182</v>
      </c>
      <c r="K26" s="30">
        <v>496279</v>
      </c>
    </row>
    <row r="27" spans="1:11" ht="12.75" customHeight="1" x14ac:dyDescent="0.25">
      <c r="A27" s="36">
        <v>2018</v>
      </c>
      <c r="B27" s="30">
        <v>14281634</v>
      </c>
      <c r="C27" s="30">
        <v>7575542</v>
      </c>
      <c r="D27" s="37"/>
      <c r="E27" s="30">
        <v>2414300</v>
      </c>
      <c r="F27" s="30">
        <v>1913328</v>
      </c>
      <c r="G27" s="37">
        <v>500972</v>
      </c>
      <c r="H27" s="37"/>
      <c r="I27" s="30">
        <v>3320062</v>
      </c>
      <c r="J27" s="30">
        <v>420432</v>
      </c>
      <c r="K27" s="30">
        <v>551298</v>
      </c>
    </row>
    <row r="28" spans="1:11" ht="12.75" customHeight="1" x14ac:dyDescent="0.25">
      <c r="A28" s="17"/>
      <c r="B28" s="38"/>
      <c r="C28" s="38"/>
      <c r="D28" s="35"/>
      <c r="E28" s="38"/>
      <c r="F28" s="38"/>
      <c r="G28" s="38"/>
      <c r="H28" s="35"/>
      <c r="I28" s="38"/>
      <c r="J28" s="38"/>
      <c r="K28" s="38"/>
    </row>
    <row r="29" spans="1:11" ht="14.25" customHeight="1" x14ac:dyDescent="0.25">
      <c r="A29" s="268" t="s">
        <v>98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</row>
    <row r="30" spans="1:11" ht="14.25" customHeight="1" x14ac:dyDescent="0.25">
      <c r="A30" s="268" t="s">
        <v>99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</row>
    <row r="31" spans="1:11" ht="13.2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4.25" customHeight="1" x14ac:dyDescent="0.25">
      <c r="A32" s="274" t="s">
        <v>100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</row>
    <row r="33" spans="1:11" ht="14.25" customHeight="1" x14ac:dyDescent="0.25">
      <c r="A33" s="274" t="s">
        <v>101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</row>
    <row r="34" spans="1:11" ht="13.2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14.25" customHeight="1" x14ac:dyDescent="0.25">
      <c r="A35" s="18" t="s">
        <v>102</v>
      </c>
      <c r="B35" s="18"/>
      <c r="C35" s="17"/>
      <c r="D35" s="17"/>
      <c r="E35" s="17"/>
      <c r="F35" s="17"/>
      <c r="G35" s="17"/>
      <c r="H35" s="17"/>
      <c r="I35" s="17"/>
      <c r="J35" s="17"/>
      <c r="K35" s="17"/>
    </row>
  </sheetData>
  <mergeCells count="9">
    <mergeCell ref="A30:K30"/>
    <mergeCell ref="A32:K32"/>
    <mergeCell ref="A33:K33"/>
    <mergeCell ref="A1:K1"/>
    <mergeCell ref="A2:K2"/>
    <mergeCell ref="A3:K3"/>
    <mergeCell ref="A5:K5"/>
    <mergeCell ref="E7:G7"/>
    <mergeCell ref="A29:K29"/>
  </mergeCells>
  <printOptions horizontalCentered="1"/>
  <pageMargins left="0.5" right="0.5" top="0.5" bottom="0.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24"/>
  <sheetViews>
    <sheetView showGridLines="0" workbookViewId="0">
      <selection sqref="A1:F1"/>
    </sheetView>
  </sheetViews>
  <sheetFormatPr defaultColWidth="9.28515625" defaultRowHeight="13.2" x14ac:dyDescent="0.25"/>
  <cols>
    <col min="1" max="1" width="21" style="16" customWidth="1"/>
    <col min="2" max="2" width="20.85546875" style="16" customWidth="1"/>
    <col min="3" max="3" width="4.140625" style="16" customWidth="1"/>
    <col min="4" max="4" width="20" style="16" customWidth="1"/>
    <col min="5" max="6" width="20.85546875" style="16" customWidth="1"/>
    <col min="7" max="7" width="2.85546875" style="16" customWidth="1"/>
    <col min="8" max="16384" width="9.28515625" style="16"/>
  </cols>
  <sheetData>
    <row r="1" spans="1:9" ht="12.75" customHeight="1" x14ac:dyDescent="0.25">
      <c r="A1" s="270" t="s">
        <v>60</v>
      </c>
      <c r="B1" s="270"/>
      <c r="C1" s="270"/>
      <c r="D1" s="270"/>
      <c r="E1" s="270"/>
      <c r="F1" s="270"/>
    </row>
    <row r="2" spans="1:9" ht="12.75" customHeight="1" x14ac:dyDescent="0.25">
      <c r="A2" s="270" t="s">
        <v>103</v>
      </c>
      <c r="B2" s="270"/>
      <c r="C2" s="270"/>
      <c r="D2" s="270"/>
      <c r="E2" s="270"/>
      <c r="F2" s="270"/>
    </row>
    <row r="3" spans="1:9" ht="12.75" customHeight="1" x14ac:dyDescent="0.25">
      <c r="A3" s="270" t="s">
        <v>104</v>
      </c>
      <c r="B3" s="270"/>
      <c r="C3" s="270"/>
      <c r="D3" s="270"/>
      <c r="E3" s="270"/>
      <c r="F3" s="270"/>
    </row>
    <row r="4" spans="1:9" ht="12.75" customHeight="1" x14ac:dyDescent="0.25">
      <c r="A4" s="271" t="s">
        <v>63</v>
      </c>
      <c r="B4" s="271"/>
      <c r="C4" s="271"/>
      <c r="D4" s="271"/>
      <c r="E4" s="271"/>
      <c r="F4" s="271"/>
    </row>
    <row r="5" spans="1:9" ht="12.75" customHeight="1" x14ac:dyDescent="0.25">
      <c r="A5" s="18"/>
      <c r="B5" s="18"/>
      <c r="C5" s="18"/>
      <c r="D5" s="18"/>
      <c r="E5" s="18"/>
      <c r="F5" s="18"/>
    </row>
    <row r="6" spans="1:9" ht="14.25" customHeight="1" x14ac:dyDescent="0.25">
      <c r="A6" s="18"/>
      <c r="B6" s="20"/>
      <c r="C6" s="20"/>
      <c r="D6" s="273" t="s">
        <v>105</v>
      </c>
      <c r="E6" s="273"/>
      <c r="F6" s="273"/>
    </row>
    <row r="7" spans="1:9" ht="12.75" customHeight="1" x14ac:dyDescent="0.25">
      <c r="A7" s="18"/>
      <c r="B7" s="21" t="s">
        <v>68</v>
      </c>
      <c r="C7" s="21"/>
      <c r="D7" s="21" t="s">
        <v>69</v>
      </c>
      <c r="E7" s="21" t="s">
        <v>70</v>
      </c>
      <c r="F7" s="21" t="s">
        <v>106</v>
      </c>
    </row>
    <row r="8" spans="1:9" ht="14.25" customHeight="1" x14ac:dyDescent="0.25">
      <c r="A8" s="22" t="s">
        <v>107</v>
      </c>
      <c r="B8" s="23" t="s">
        <v>108</v>
      </c>
      <c r="C8" s="23"/>
      <c r="D8" s="23" t="s">
        <v>109</v>
      </c>
      <c r="E8" s="23" t="s">
        <v>109</v>
      </c>
      <c r="F8" s="23" t="s">
        <v>109</v>
      </c>
    </row>
    <row r="9" spans="1:9" ht="12.75" customHeight="1" x14ac:dyDescent="0.25">
      <c r="A9" s="18"/>
      <c r="B9" s="20"/>
      <c r="C9" s="20"/>
      <c r="D9" s="20"/>
      <c r="E9" s="20"/>
      <c r="F9" s="20"/>
    </row>
    <row r="10" spans="1:9" ht="12.75" customHeight="1" x14ac:dyDescent="0.25">
      <c r="A10" s="18" t="s">
        <v>110</v>
      </c>
      <c r="B10" s="39">
        <v>7575542102</v>
      </c>
      <c r="C10" s="40"/>
      <c r="D10" s="39">
        <v>5769205250</v>
      </c>
      <c r="E10" s="41">
        <v>29263211</v>
      </c>
      <c r="F10" s="41">
        <v>1777073641</v>
      </c>
      <c r="I10" s="42"/>
    </row>
    <row r="11" spans="1:9" ht="12.75" customHeight="1" x14ac:dyDescent="0.25">
      <c r="A11" s="18" t="s">
        <v>111</v>
      </c>
      <c r="B11" s="40">
        <v>1913328413</v>
      </c>
      <c r="C11" s="40"/>
      <c r="D11" s="30">
        <f>1374009728+62465349+1268908+2067278+ 69513</f>
        <v>1439880776</v>
      </c>
      <c r="E11" s="30">
        <f>13509825+97810+217622140+14051+2914612</f>
        <v>234158438</v>
      </c>
      <c r="F11" s="30">
        <f>234907184+448081+3812549+64248+57137</f>
        <v>239289199</v>
      </c>
      <c r="I11" s="42"/>
    </row>
    <row r="12" spans="1:9" ht="12.75" customHeight="1" x14ac:dyDescent="0.25">
      <c r="A12" s="43" t="s">
        <v>112</v>
      </c>
      <c r="B12" s="40">
        <v>385293884</v>
      </c>
      <c r="C12" s="40"/>
      <c r="D12" s="30">
        <v>378049728</v>
      </c>
      <c r="E12" s="30">
        <v>605496</v>
      </c>
      <c r="F12" s="30">
        <v>6638661</v>
      </c>
      <c r="I12" s="42"/>
    </row>
    <row r="13" spans="1:9" ht="12.75" customHeight="1" x14ac:dyDescent="0.25">
      <c r="A13" s="18" t="s">
        <v>113</v>
      </c>
      <c r="B13" s="40">
        <f>B16-B11-B12-B10-B14-B15</f>
        <v>3435739486</v>
      </c>
      <c r="C13" s="40"/>
      <c r="D13" s="40">
        <f t="shared" ref="D13:F13" si="0">D16-D11-D12-D10-D14-D15</f>
        <v>2224644742</v>
      </c>
      <c r="E13" s="40">
        <f t="shared" si="0"/>
        <v>369031242</v>
      </c>
      <c r="F13" s="40">
        <f t="shared" si="0"/>
        <v>842063501</v>
      </c>
      <c r="I13" s="42"/>
    </row>
    <row r="14" spans="1:9" ht="12.75" customHeight="1" x14ac:dyDescent="0.25">
      <c r="A14" s="18" t="s">
        <v>114</v>
      </c>
      <c r="B14" s="40">
        <v>420432395</v>
      </c>
      <c r="C14" s="40"/>
      <c r="D14" s="40">
        <v>7857772</v>
      </c>
      <c r="E14" s="30">
        <v>286139883</v>
      </c>
      <c r="F14" s="30">
        <v>126434740</v>
      </c>
      <c r="I14" s="42"/>
    </row>
    <row r="15" spans="1:9" ht="12.75" customHeight="1" x14ac:dyDescent="0.25">
      <c r="A15" s="18" t="s">
        <v>115</v>
      </c>
      <c r="B15" s="40">
        <v>551297575</v>
      </c>
      <c r="C15" s="40"/>
      <c r="D15" s="40">
        <v>491204759</v>
      </c>
      <c r="E15" s="30">
        <v>317710</v>
      </c>
      <c r="F15" s="30">
        <v>59775106</v>
      </c>
      <c r="I15" s="42"/>
    </row>
    <row r="16" spans="1:9" ht="12.75" customHeight="1" x14ac:dyDescent="0.25">
      <c r="A16" s="18" t="s">
        <v>68</v>
      </c>
      <c r="B16" s="39">
        <v>14281633855</v>
      </c>
      <c r="C16" s="40"/>
      <c r="D16" s="39">
        <v>10310843027</v>
      </c>
      <c r="E16" s="41">
        <v>919515980</v>
      </c>
      <c r="F16" s="41">
        <v>3051274848</v>
      </c>
      <c r="I16" s="42"/>
    </row>
    <row r="17" spans="1:9" ht="12.75" customHeight="1" x14ac:dyDescent="0.25">
      <c r="A17" s="18"/>
      <c r="B17" s="44"/>
      <c r="C17" s="44"/>
      <c r="D17" s="44"/>
      <c r="E17" s="44"/>
      <c r="F17" s="44"/>
      <c r="I17" s="42"/>
    </row>
    <row r="18" spans="1:9" ht="14.25" customHeight="1" x14ac:dyDescent="0.25">
      <c r="A18" s="268" t="s">
        <v>98</v>
      </c>
      <c r="B18" s="268"/>
      <c r="C18" s="268"/>
      <c r="D18" s="268"/>
      <c r="E18" s="268"/>
      <c r="F18" s="268"/>
    </row>
    <row r="19" spans="1:9" ht="14.25" customHeight="1" x14ac:dyDescent="0.25">
      <c r="A19" s="268" t="s">
        <v>116</v>
      </c>
      <c r="B19" s="268"/>
      <c r="C19" s="268"/>
      <c r="D19" s="268"/>
      <c r="E19" s="268"/>
      <c r="F19" s="268"/>
    </row>
    <row r="20" spans="1:9" ht="14.25" customHeight="1" x14ac:dyDescent="0.25">
      <c r="A20" s="274" t="s">
        <v>117</v>
      </c>
      <c r="B20" s="268"/>
      <c r="C20" s="268"/>
      <c r="D20" s="268"/>
      <c r="E20" s="268"/>
      <c r="F20" s="268"/>
    </row>
    <row r="21" spans="1:9" ht="13.2" customHeight="1" x14ac:dyDescent="0.25">
      <c r="A21" s="17"/>
      <c r="B21" s="17"/>
      <c r="C21" s="17"/>
      <c r="D21" s="17"/>
      <c r="E21" s="17"/>
      <c r="F21" s="17"/>
    </row>
    <row r="22" spans="1:9" ht="14.25" customHeight="1" x14ac:dyDescent="0.25">
      <c r="A22" s="274" t="s">
        <v>118</v>
      </c>
      <c r="B22" s="274"/>
      <c r="C22" s="274"/>
      <c r="D22" s="274"/>
      <c r="E22" s="274"/>
      <c r="F22" s="274"/>
    </row>
    <row r="23" spans="1:9" ht="13.2" customHeight="1" x14ac:dyDescent="0.25">
      <c r="A23" s="17"/>
      <c r="B23" s="17"/>
      <c r="C23" s="17"/>
      <c r="D23" s="17"/>
      <c r="E23" s="17"/>
      <c r="F23" s="17"/>
    </row>
    <row r="24" spans="1:9" ht="14.25" customHeight="1" x14ac:dyDescent="0.25">
      <c r="A24" s="17" t="s">
        <v>119</v>
      </c>
      <c r="B24" s="17"/>
      <c r="C24" s="17"/>
      <c r="D24" s="17"/>
      <c r="E24" s="17"/>
      <c r="F24" s="17"/>
    </row>
  </sheetData>
  <mergeCells count="9">
    <mergeCell ref="A19:F19"/>
    <mergeCell ref="A20:F20"/>
    <mergeCell ref="A22:F22"/>
    <mergeCell ref="A1:F1"/>
    <mergeCell ref="A2:F2"/>
    <mergeCell ref="A3:F3"/>
    <mergeCell ref="A4:F4"/>
    <mergeCell ref="D6:F6"/>
    <mergeCell ref="A18:F18"/>
  </mergeCells>
  <printOptions horizontalCentered="1"/>
  <pageMargins left="0.5" right="0.5" top="0.5" bottom="0.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0"/>
  <sheetViews>
    <sheetView showGridLines="0" workbookViewId="0">
      <selection sqref="A1:G1"/>
    </sheetView>
  </sheetViews>
  <sheetFormatPr defaultColWidth="9.28515625" defaultRowHeight="13.2" x14ac:dyDescent="0.25"/>
  <cols>
    <col min="1" max="1" width="9.28515625" style="16"/>
    <col min="2" max="2" width="17.140625" style="16" customWidth="1"/>
    <col min="3" max="4" width="17.7109375" style="16" customWidth="1"/>
    <col min="5" max="7" width="17.140625" style="16" customWidth="1"/>
    <col min="8" max="8" width="2.85546875" style="16" customWidth="1"/>
    <col min="9" max="9" width="13" style="16" bestFit="1" customWidth="1"/>
    <col min="10" max="16384" width="9.28515625" style="16"/>
  </cols>
  <sheetData>
    <row r="1" spans="1:10" s="25" customFormat="1" ht="12.75" customHeight="1" x14ac:dyDescent="0.25">
      <c r="A1" s="270" t="s">
        <v>60</v>
      </c>
      <c r="B1" s="270"/>
      <c r="C1" s="270"/>
      <c r="D1" s="270"/>
      <c r="E1" s="270"/>
      <c r="F1" s="270"/>
      <c r="G1" s="270"/>
    </row>
    <row r="2" spans="1:10" s="25" customFormat="1" ht="12.75" customHeight="1" x14ac:dyDescent="0.25">
      <c r="A2" s="270" t="s">
        <v>120</v>
      </c>
      <c r="B2" s="270"/>
      <c r="C2" s="270"/>
      <c r="D2" s="270"/>
      <c r="E2" s="270"/>
      <c r="F2" s="270"/>
      <c r="G2" s="270"/>
    </row>
    <row r="3" spans="1:10" s="25" customFormat="1" ht="12.75" customHeight="1" x14ac:dyDescent="0.25">
      <c r="A3" s="271" t="s">
        <v>63</v>
      </c>
      <c r="B3" s="271"/>
      <c r="C3" s="271"/>
      <c r="D3" s="271"/>
      <c r="E3" s="271"/>
      <c r="F3" s="271"/>
      <c r="G3" s="271"/>
    </row>
    <row r="4" spans="1:10" s="25" customFormat="1" ht="12.75" customHeight="1" x14ac:dyDescent="0.25">
      <c r="A4" s="45"/>
      <c r="B4" s="18"/>
      <c r="C4" s="18"/>
      <c r="D4" s="18"/>
      <c r="E4" s="18"/>
      <c r="F4" s="18"/>
      <c r="G4" s="18"/>
    </row>
    <row r="5" spans="1:10" s="25" customFormat="1" ht="12.75" customHeight="1" x14ac:dyDescent="0.25">
      <c r="A5" s="272" t="s">
        <v>64</v>
      </c>
      <c r="B5" s="272"/>
      <c r="C5" s="272"/>
      <c r="D5" s="272"/>
      <c r="E5" s="272"/>
      <c r="F5" s="272"/>
      <c r="G5" s="272"/>
    </row>
    <row r="6" spans="1:10" s="25" customFormat="1" ht="12.75" customHeight="1" x14ac:dyDescent="0.25">
      <c r="A6" s="19"/>
      <c r="B6" s="18"/>
      <c r="C6" s="18"/>
      <c r="D6" s="18"/>
      <c r="E6" s="18"/>
      <c r="F6" s="18"/>
      <c r="G6" s="18"/>
    </row>
    <row r="7" spans="1:10" s="25" customFormat="1" ht="12.75" customHeight="1" x14ac:dyDescent="0.25">
      <c r="A7" s="19" t="s">
        <v>65</v>
      </c>
      <c r="B7" s="20"/>
      <c r="C7" s="20"/>
      <c r="D7" s="20"/>
      <c r="E7" s="20"/>
      <c r="F7" s="20"/>
      <c r="G7" s="21" t="s">
        <v>87</v>
      </c>
    </row>
    <row r="8" spans="1:10" s="25" customFormat="1" ht="12.75" customHeight="1" x14ac:dyDescent="0.25">
      <c r="A8" s="19" t="s">
        <v>67</v>
      </c>
      <c r="B8" s="21" t="s">
        <v>68</v>
      </c>
      <c r="C8" s="21" t="s">
        <v>121</v>
      </c>
      <c r="D8" s="21" t="s">
        <v>122</v>
      </c>
      <c r="E8" s="21" t="s">
        <v>123</v>
      </c>
      <c r="F8" s="21" t="s">
        <v>123</v>
      </c>
      <c r="G8" s="21" t="s">
        <v>124</v>
      </c>
    </row>
    <row r="9" spans="1:10" s="25" customFormat="1" ht="12.75" customHeight="1" x14ac:dyDescent="0.25">
      <c r="A9" s="22" t="s">
        <v>90</v>
      </c>
      <c r="B9" s="23" t="s">
        <v>108</v>
      </c>
      <c r="C9" s="23" t="s">
        <v>125</v>
      </c>
      <c r="D9" s="23" t="s">
        <v>125</v>
      </c>
      <c r="E9" s="23" t="s">
        <v>126</v>
      </c>
      <c r="F9" s="23" t="s">
        <v>127</v>
      </c>
      <c r="G9" s="23" t="s">
        <v>126</v>
      </c>
    </row>
    <row r="10" spans="1:10" s="25" customFormat="1" ht="12.75" customHeight="1" x14ac:dyDescent="0.25">
      <c r="A10" s="18"/>
      <c r="B10" s="20"/>
      <c r="C10" s="20"/>
      <c r="D10" s="20"/>
      <c r="E10" s="20"/>
      <c r="F10" s="20"/>
      <c r="G10" s="20"/>
    </row>
    <row r="11" spans="1:10" s="25" customFormat="1" ht="12.75" customHeight="1" x14ac:dyDescent="0.25">
      <c r="A11" s="17">
        <v>1994</v>
      </c>
      <c r="B11" s="26">
        <v>4872405</v>
      </c>
      <c r="C11" s="26">
        <v>311789</v>
      </c>
      <c r="D11" s="26">
        <v>351100</v>
      </c>
      <c r="E11" s="26">
        <v>2964960</v>
      </c>
      <c r="F11" s="26">
        <v>374789</v>
      </c>
      <c r="G11" s="26">
        <v>869767</v>
      </c>
      <c r="I11" s="27"/>
      <c r="J11" s="27"/>
    </row>
    <row r="12" spans="1:10" s="25" customFormat="1" ht="12.75" customHeight="1" x14ac:dyDescent="0.25">
      <c r="A12" s="17">
        <v>1995</v>
      </c>
      <c r="B12" s="26">
        <v>5126925</v>
      </c>
      <c r="C12" s="26">
        <v>327016</v>
      </c>
      <c r="D12" s="26">
        <v>362428</v>
      </c>
      <c r="E12" s="26">
        <v>3136308</v>
      </c>
      <c r="F12" s="26">
        <v>396142</v>
      </c>
      <c r="G12" s="26">
        <v>905031</v>
      </c>
      <c r="I12" s="27"/>
      <c r="J12" s="27"/>
    </row>
    <row r="13" spans="1:10" s="25" customFormat="1" ht="12.75" customHeight="1" x14ac:dyDescent="0.25">
      <c r="A13" s="17">
        <v>1996</v>
      </c>
      <c r="B13" s="26">
        <v>5364097</v>
      </c>
      <c r="C13" s="26">
        <v>342913</v>
      </c>
      <c r="D13" s="26">
        <v>385006</v>
      </c>
      <c r="E13" s="26">
        <v>3271345</v>
      </c>
      <c r="F13" s="26">
        <v>414329</v>
      </c>
      <c r="G13" s="26">
        <v>950505</v>
      </c>
      <c r="I13" s="27"/>
      <c r="J13" s="27"/>
    </row>
    <row r="14" spans="1:10" s="25" customFormat="1" ht="12.75" customHeight="1" x14ac:dyDescent="0.25">
      <c r="A14" s="17">
        <v>1997</v>
      </c>
      <c r="B14" s="26">
        <v>5574788</v>
      </c>
      <c r="C14" s="26">
        <v>355614</v>
      </c>
      <c r="D14" s="26">
        <v>398585</v>
      </c>
      <c r="E14" s="26">
        <v>3418956</v>
      </c>
      <c r="F14" s="26">
        <v>425464</v>
      </c>
      <c r="G14" s="26">
        <v>976168</v>
      </c>
      <c r="I14" s="27"/>
      <c r="J14" s="27"/>
    </row>
    <row r="15" spans="1:10" s="25" customFormat="1" ht="12.75" customHeight="1" x14ac:dyDescent="0.25">
      <c r="A15" s="17">
        <v>1998</v>
      </c>
      <c r="B15" s="26">
        <v>5856490</v>
      </c>
      <c r="C15" s="26">
        <v>363678</v>
      </c>
      <c r="D15" s="26">
        <v>416502</v>
      </c>
      <c r="E15" s="26">
        <v>3576611</v>
      </c>
      <c r="F15" s="26">
        <v>480843</v>
      </c>
      <c r="G15" s="26">
        <v>1018856</v>
      </c>
      <c r="I15" s="27"/>
      <c r="J15" s="27"/>
    </row>
    <row r="16" spans="1:10" s="25" customFormat="1" ht="12.75" customHeight="1" x14ac:dyDescent="0.25">
      <c r="A16" s="17">
        <v>1999</v>
      </c>
      <c r="B16" s="26">
        <v>6037573</v>
      </c>
      <c r="C16" s="26">
        <v>375082</v>
      </c>
      <c r="D16" s="26">
        <v>419166</v>
      </c>
      <c r="E16" s="26">
        <v>3696387</v>
      </c>
      <c r="F16" s="26">
        <v>492593</v>
      </c>
      <c r="G16" s="26">
        <v>1054345</v>
      </c>
      <c r="I16" s="27"/>
      <c r="J16" s="27"/>
    </row>
    <row r="17" spans="1:10" s="25" customFormat="1" ht="12.75" customHeight="1" x14ac:dyDescent="0.25">
      <c r="A17" s="17">
        <v>2000</v>
      </c>
      <c r="B17" s="29">
        <v>6332490</v>
      </c>
      <c r="C17" s="29">
        <v>392547</v>
      </c>
      <c r="D17" s="29">
        <v>439265</v>
      </c>
      <c r="E17" s="29">
        <v>3861892</v>
      </c>
      <c r="F17" s="29">
        <v>527065</v>
      </c>
      <c r="G17" s="29">
        <v>1111721</v>
      </c>
      <c r="I17" s="27"/>
      <c r="J17" s="27"/>
    </row>
    <row r="18" spans="1:10" s="25" customFormat="1" ht="12.75" customHeight="1" x14ac:dyDescent="0.25">
      <c r="A18" s="17">
        <v>2001</v>
      </c>
      <c r="B18" s="29">
        <v>6695579</v>
      </c>
      <c r="C18" s="29">
        <v>415348</v>
      </c>
      <c r="D18" s="29">
        <v>466043</v>
      </c>
      <c r="E18" s="29">
        <v>4075775</v>
      </c>
      <c r="F18" s="29">
        <v>559262</v>
      </c>
      <c r="G18" s="29">
        <v>1179152</v>
      </c>
      <c r="I18" s="27"/>
      <c r="J18" s="27"/>
    </row>
    <row r="19" spans="1:10" s="25" customFormat="1" ht="12.75" customHeight="1" x14ac:dyDescent="0.25">
      <c r="A19" s="17">
        <v>2002</v>
      </c>
      <c r="B19" s="29">
        <v>7006934</v>
      </c>
      <c r="C19" s="29">
        <v>426450</v>
      </c>
      <c r="D19" s="29">
        <v>494160</v>
      </c>
      <c r="E19" s="29">
        <v>4272986</v>
      </c>
      <c r="F19" s="29">
        <v>577889</v>
      </c>
      <c r="G19" s="29">
        <v>1235449</v>
      </c>
      <c r="I19" s="27"/>
      <c r="J19" s="27"/>
    </row>
    <row r="20" spans="1:10" s="25" customFormat="1" ht="12.75" customHeight="1" x14ac:dyDescent="0.25">
      <c r="A20" s="17">
        <v>2003</v>
      </c>
      <c r="B20" s="29">
        <v>7232668</v>
      </c>
      <c r="C20" s="29">
        <v>442881</v>
      </c>
      <c r="D20" s="29">
        <v>500377</v>
      </c>
      <c r="E20" s="29">
        <v>4388342</v>
      </c>
      <c r="F20" s="29">
        <v>624635</v>
      </c>
      <c r="G20" s="29">
        <v>1276433</v>
      </c>
      <c r="I20" s="27"/>
      <c r="J20" s="27"/>
    </row>
    <row r="21" spans="1:10" s="25" customFormat="1" ht="12.75" customHeight="1" x14ac:dyDescent="0.25">
      <c r="A21" s="17">
        <v>2004</v>
      </c>
      <c r="B21" s="29">
        <v>7418903</v>
      </c>
      <c r="C21" s="29">
        <v>451019</v>
      </c>
      <c r="D21" s="29">
        <v>506769</v>
      </c>
      <c r="E21" s="29">
        <v>4498054</v>
      </c>
      <c r="F21" s="29">
        <v>644061</v>
      </c>
      <c r="G21" s="29">
        <v>1319000</v>
      </c>
      <c r="I21" s="27"/>
      <c r="J21" s="27"/>
    </row>
    <row r="22" spans="1:10" s="25" customFormat="1" ht="12.75" customHeight="1" x14ac:dyDescent="0.25">
      <c r="A22" s="17">
        <v>2005</v>
      </c>
      <c r="B22" s="29">
        <v>7724234</v>
      </c>
      <c r="C22" s="29">
        <v>469505</v>
      </c>
      <c r="D22" s="29">
        <v>522730</v>
      </c>
      <c r="E22" s="29">
        <v>4701126</v>
      </c>
      <c r="F22" s="29">
        <v>645994</v>
      </c>
      <c r="G22" s="29">
        <v>1384879</v>
      </c>
      <c r="I22" s="27"/>
      <c r="J22" s="27"/>
    </row>
    <row r="23" spans="1:10" s="25" customFormat="1" ht="12.75" customHeight="1" x14ac:dyDescent="0.25">
      <c r="A23" s="17">
        <v>2006</v>
      </c>
      <c r="B23" s="29">
        <v>8081806</v>
      </c>
      <c r="C23" s="29">
        <v>490256</v>
      </c>
      <c r="D23" s="29">
        <v>563444</v>
      </c>
      <c r="E23" s="29">
        <v>4890939</v>
      </c>
      <c r="F23" s="29">
        <v>680133</v>
      </c>
      <c r="G23" s="29">
        <v>1457034</v>
      </c>
      <c r="I23" s="27"/>
      <c r="J23" s="27"/>
    </row>
    <row r="24" spans="1:10" s="25" customFormat="1" ht="12.75" customHeight="1" x14ac:dyDescent="0.25">
      <c r="A24" s="17">
        <v>2007</v>
      </c>
      <c r="B24" s="29">
        <v>8593836</v>
      </c>
      <c r="C24" s="29">
        <v>513868</v>
      </c>
      <c r="D24" s="29">
        <v>592727</v>
      </c>
      <c r="E24" s="29">
        <v>5209467</v>
      </c>
      <c r="F24" s="29">
        <v>730595</v>
      </c>
      <c r="G24" s="29">
        <v>1547179</v>
      </c>
      <c r="I24" s="27"/>
      <c r="J24" s="27"/>
    </row>
    <row r="25" spans="1:10" s="25" customFormat="1" ht="12.75" customHeight="1" x14ac:dyDescent="0.25">
      <c r="A25" s="17">
        <v>2008</v>
      </c>
      <c r="B25" s="29">
        <v>9179303</v>
      </c>
      <c r="C25" s="29">
        <v>544497</v>
      </c>
      <c r="D25" s="29">
        <v>635964</v>
      </c>
      <c r="E25" s="29">
        <v>5575776</v>
      </c>
      <c r="F25" s="29">
        <v>778202</v>
      </c>
      <c r="G25" s="29">
        <v>1644864</v>
      </c>
      <c r="I25" s="27"/>
      <c r="J25" s="27"/>
    </row>
    <row r="26" spans="1:10" s="25" customFormat="1" ht="12.75" customHeight="1" x14ac:dyDescent="0.25">
      <c r="A26" s="36">
        <v>2009</v>
      </c>
      <c r="B26" s="40">
        <v>9772001</v>
      </c>
      <c r="C26" s="40">
        <v>580301</v>
      </c>
      <c r="D26" s="40">
        <v>656395</v>
      </c>
      <c r="E26" s="40">
        <v>5992464</v>
      </c>
      <c r="F26" s="40">
        <v>839042</v>
      </c>
      <c r="G26" s="40">
        <v>1703799</v>
      </c>
      <c r="I26" s="27"/>
      <c r="J26" s="27"/>
    </row>
    <row r="27" spans="1:10" s="25" customFormat="1" ht="12.75" customHeight="1" x14ac:dyDescent="0.25">
      <c r="A27" s="36">
        <v>2010</v>
      </c>
      <c r="B27" s="40">
        <v>9661442</v>
      </c>
      <c r="C27" s="40">
        <v>564967</v>
      </c>
      <c r="D27" s="40">
        <v>637635</v>
      </c>
      <c r="E27" s="40">
        <v>5936645</v>
      </c>
      <c r="F27" s="40">
        <v>821723</v>
      </c>
      <c r="G27" s="40">
        <v>1700472</v>
      </c>
      <c r="I27" s="27"/>
      <c r="J27" s="27"/>
    </row>
    <row r="28" spans="1:10" s="25" customFormat="1" ht="12.75" customHeight="1" x14ac:dyDescent="0.25">
      <c r="A28" s="36">
        <v>2011</v>
      </c>
      <c r="B28" s="40">
        <v>9860397</v>
      </c>
      <c r="C28" s="40">
        <v>572992</v>
      </c>
      <c r="D28" s="40">
        <v>632430</v>
      </c>
      <c r="E28" s="40">
        <v>6067121</v>
      </c>
      <c r="F28" s="40">
        <v>832636</v>
      </c>
      <c r="G28" s="40">
        <v>1755218</v>
      </c>
      <c r="I28" s="27"/>
      <c r="J28" s="27"/>
    </row>
    <row r="29" spans="1:10" s="25" customFormat="1" ht="12.75" customHeight="1" x14ac:dyDescent="0.25">
      <c r="A29" s="36">
        <v>2012</v>
      </c>
      <c r="B29" s="40">
        <v>9889351</v>
      </c>
      <c r="C29" s="40">
        <v>583163</v>
      </c>
      <c r="D29" s="40">
        <v>629839</v>
      </c>
      <c r="E29" s="40">
        <v>5861212</v>
      </c>
      <c r="F29" s="40">
        <v>1024775</v>
      </c>
      <c r="G29" s="40">
        <v>1790362</v>
      </c>
      <c r="I29" s="27"/>
      <c r="J29" s="27"/>
    </row>
    <row r="30" spans="1:10" s="25" customFormat="1" ht="12.75" customHeight="1" x14ac:dyDescent="0.25">
      <c r="A30" s="36">
        <v>2013</v>
      </c>
      <c r="B30" s="40">
        <v>10073320</v>
      </c>
      <c r="C30" s="40">
        <v>602319</v>
      </c>
      <c r="D30" s="40">
        <v>647574</v>
      </c>
      <c r="E30" s="40">
        <v>5937302</v>
      </c>
      <c r="F30" s="40">
        <v>1071463</v>
      </c>
      <c r="G30" s="40">
        <v>1814662</v>
      </c>
      <c r="I30" s="27"/>
      <c r="J30" s="27"/>
    </row>
    <row r="31" spans="1:10" s="25" customFormat="1" ht="12.75" customHeight="1" x14ac:dyDescent="0.25">
      <c r="A31" s="36">
        <v>2014</v>
      </c>
      <c r="B31" s="40">
        <v>10763803</v>
      </c>
      <c r="C31" s="40">
        <v>643250</v>
      </c>
      <c r="D31" s="40">
        <v>703867</v>
      </c>
      <c r="E31" s="40">
        <v>6317760</v>
      </c>
      <c r="F31" s="40">
        <v>1171894</v>
      </c>
      <c r="G31" s="40">
        <v>1927032</v>
      </c>
      <c r="I31" s="27"/>
      <c r="J31" s="27"/>
    </row>
    <row r="32" spans="1:10" s="25" customFormat="1" ht="12.75" customHeight="1" x14ac:dyDescent="0.25">
      <c r="A32" s="36">
        <v>2015</v>
      </c>
      <c r="B32" s="40">
        <v>11296205</v>
      </c>
      <c r="C32" s="40">
        <v>680779</v>
      </c>
      <c r="D32" s="40">
        <v>738794</v>
      </c>
      <c r="E32" s="40">
        <v>6533364</v>
      </c>
      <c r="F32" s="40">
        <v>1346911</v>
      </c>
      <c r="G32" s="40">
        <f>B32-C32-D32-E32-F32</f>
        <v>1996357</v>
      </c>
      <c r="I32" s="27"/>
      <c r="J32" s="27"/>
    </row>
    <row r="33" spans="1:10" s="25" customFormat="1" ht="12.75" customHeight="1" x14ac:dyDescent="0.25">
      <c r="A33" s="36">
        <v>2016</v>
      </c>
      <c r="B33" s="40">
        <v>12308143</v>
      </c>
      <c r="C33" s="40">
        <v>746937</v>
      </c>
      <c r="D33" s="40">
        <v>818050</v>
      </c>
      <c r="E33" s="40">
        <v>7157525</v>
      </c>
      <c r="F33" s="40">
        <v>1480677</v>
      </c>
      <c r="G33" s="40">
        <f>B33-C33-D33-E33-F33</f>
        <v>2104954</v>
      </c>
      <c r="I33" s="27"/>
      <c r="J33" s="27"/>
    </row>
    <row r="34" spans="1:10" s="25" customFormat="1" ht="12.75" customHeight="1" x14ac:dyDescent="0.25">
      <c r="A34" s="36">
        <v>2017</v>
      </c>
      <c r="B34" s="40">
        <v>13078660</v>
      </c>
      <c r="C34" s="40">
        <v>800588</v>
      </c>
      <c r="D34" s="40">
        <v>866609</v>
      </c>
      <c r="E34" s="40">
        <v>7235340</v>
      </c>
      <c r="F34" s="40">
        <v>1974878</v>
      </c>
      <c r="G34" s="40">
        <v>2201245</v>
      </c>
      <c r="I34" s="27"/>
      <c r="J34" s="27"/>
    </row>
    <row r="35" spans="1:10" s="25" customFormat="1" ht="12.75" customHeight="1" x14ac:dyDescent="0.25">
      <c r="A35" s="36">
        <v>2018</v>
      </c>
      <c r="B35" s="40">
        <v>14281634</v>
      </c>
      <c r="C35" s="40">
        <v>868147</v>
      </c>
      <c r="D35" s="40">
        <v>952341</v>
      </c>
      <c r="E35" s="40">
        <v>7969083</v>
      </c>
      <c r="F35" s="40">
        <v>2120478</v>
      </c>
      <c r="G35" s="40">
        <v>2371585</v>
      </c>
      <c r="I35" s="27"/>
      <c r="J35" s="27"/>
    </row>
    <row r="36" spans="1:10" s="25" customFormat="1" ht="12.75" customHeight="1" x14ac:dyDescent="0.25">
      <c r="A36" s="36"/>
      <c r="B36" s="40"/>
      <c r="C36" s="40"/>
      <c r="D36" s="40"/>
      <c r="E36" s="40"/>
      <c r="F36" s="40"/>
      <c r="G36" s="40"/>
    </row>
    <row r="37" spans="1:10" s="25" customFormat="1" ht="14.25" customHeight="1" x14ac:dyDescent="0.25">
      <c r="A37" s="274" t="s">
        <v>128</v>
      </c>
      <c r="B37" s="274"/>
      <c r="C37" s="274"/>
      <c r="D37" s="274"/>
      <c r="E37" s="274"/>
      <c r="F37" s="274"/>
      <c r="G37" s="274"/>
    </row>
    <row r="38" spans="1:10" s="25" customFormat="1" ht="14.25" customHeight="1" x14ac:dyDescent="0.25">
      <c r="A38" s="274" t="s">
        <v>129</v>
      </c>
      <c r="B38" s="274"/>
      <c r="C38" s="274"/>
      <c r="D38" s="274"/>
      <c r="E38" s="274"/>
      <c r="F38" s="274"/>
      <c r="G38" s="274"/>
    </row>
    <row r="39" spans="1:10" s="25" customFormat="1" ht="13.2" customHeight="1" x14ac:dyDescent="0.25">
      <c r="A39" s="17"/>
      <c r="B39" s="17"/>
      <c r="C39" s="17"/>
      <c r="D39" s="17"/>
      <c r="E39" s="17"/>
      <c r="F39" s="17"/>
      <c r="G39" s="17"/>
    </row>
    <row r="40" spans="1:10" s="25" customFormat="1" ht="14.25" customHeight="1" x14ac:dyDescent="0.25">
      <c r="A40" s="274" t="s">
        <v>130</v>
      </c>
      <c r="B40" s="274"/>
      <c r="C40" s="17"/>
      <c r="D40" s="17"/>
      <c r="E40" s="17"/>
      <c r="F40" s="17"/>
      <c r="G40" s="17"/>
    </row>
  </sheetData>
  <mergeCells count="7">
    <mergeCell ref="A40:B40"/>
    <mergeCell ref="A1:G1"/>
    <mergeCell ref="A2:G2"/>
    <mergeCell ref="A3:G3"/>
    <mergeCell ref="A5:G5"/>
    <mergeCell ref="A37:G37"/>
    <mergeCell ref="A38:G38"/>
  </mergeCells>
  <printOptions horizontalCentered="1"/>
  <pageMargins left="0.5" right="0.5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41"/>
  <sheetViews>
    <sheetView showGridLines="0" zoomScaleNormal="100" zoomScaleSheetLayoutView="100" workbookViewId="0">
      <selection sqref="A1:H1"/>
    </sheetView>
  </sheetViews>
  <sheetFormatPr defaultColWidth="9.28515625" defaultRowHeight="13.2" x14ac:dyDescent="0.25"/>
  <cols>
    <col min="1" max="1" width="29.85546875" style="16" customWidth="1"/>
    <col min="2" max="4" width="12" style="16" customWidth="1"/>
    <col min="5" max="5" width="1.7109375" style="16" customWidth="1"/>
    <col min="6" max="6" width="11.85546875" style="16" customWidth="1"/>
    <col min="7" max="8" width="12" style="16" customWidth="1"/>
    <col min="9" max="9" width="1.7109375" style="16" customWidth="1"/>
    <col min="10" max="10" width="2.85546875" style="16" customWidth="1"/>
    <col min="11" max="16384" width="9.28515625" style="16"/>
  </cols>
  <sheetData>
    <row r="1" spans="1:8" s="25" customFormat="1" ht="12.75" customHeight="1" x14ac:dyDescent="0.25">
      <c r="A1" s="276" t="s">
        <v>60</v>
      </c>
      <c r="B1" s="276"/>
      <c r="C1" s="276"/>
      <c r="D1" s="276"/>
      <c r="E1" s="276"/>
      <c r="F1" s="276"/>
      <c r="G1" s="276"/>
      <c r="H1" s="276"/>
    </row>
    <row r="2" spans="1:8" s="25" customFormat="1" ht="12.75" customHeight="1" x14ac:dyDescent="0.25">
      <c r="A2" s="270" t="s">
        <v>131</v>
      </c>
      <c r="B2" s="270"/>
      <c r="C2" s="270"/>
      <c r="D2" s="270"/>
      <c r="E2" s="270"/>
      <c r="F2" s="270"/>
      <c r="G2" s="270"/>
      <c r="H2" s="270"/>
    </row>
    <row r="3" spans="1:8" s="25" customFormat="1" ht="12.75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</row>
    <row r="4" spans="1:8" s="25" customFormat="1" ht="12.75" customHeight="1" x14ac:dyDescent="0.25">
      <c r="A4" s="17"/>
      <c r="B4" s="18"/>
      <c r="C4" s="18"/>
      <c r="D4" s="18"/>
      <c r="E4" s="18"/>
      <c r="F4" s="18"/>
    </row>
    <row r="5" spans="1:8" s="25" customFormat="1" ht="12.75" customHeight="1" x14ac:dyDescent="0.25">
      <c r="A5" s="272" t="s">
        <v>64</v>
      </c>
      <c r="B5" s="272"/>
      <c r="C5" s="272"/>
      <c r="D5" s="272"/>
      <c r="E5" s="272"/>
      <c r="F5" s="272"/>
      <c r="G5" s="272"/>
      <c r="H5" s="272"/>
    </row>
    <row r="6" spans="1:8" s="25" customFormat="1" ht="12.75" customHeight="1" x14ac:dyDescent="0.25">
      <c r="A6" s="18"/>
      <c r="B6" s="18"/>
      <c r="C6" s="18"/>
      <c r="D6" s="18"/>
      <c r="E6" s="18"/>
      <c r="F6" s="18"/>
    </row>
    <row r="7" spans="1:8" s="25" customFormat="1" ht="12.75" customHeight="1" x14ac:dyDescent="0.25">
      <c r="A7" s="22" t="s">
        <v>132</v>
      </c>
      <c r="B7" s="23" t="s">
        <v>133</v>
      </c>
      <c r="C7" s="23" t="s">
        <v>134</v>
      </c>
      <c r="D7" s="23" t="s">
        <v>135</v>
      </c>
      <c r="E7" s="23"/>
      <c r="F7" s="23" t="s">
        <v>136</v>
      </c>
      <c r="G7" s="23" t="s">
        <v>137</v>
      </c>
      <c r="H7" s="23" t="s">
        <v>138</v>
      </c>
    </row>
    <row r="8" spans="1:8" s="25" customFormat="1" ht="12.75" customHeight="1" x14ac:dyDescent="0.25">
      <c r="A8" s="19"/>
      <c r="B8" s="18"/>
      <c r="C8" s="18"/>
      <c r="D8" s="18"/>
      <c r="E8" s="18"/>
      <c r="F8" s="18"/>
      <c r="G8" s="18"/>
      <c r="H8" s="18"/>
    </row>
    <row r="9" spans="1:8" s="25" customFormat="1" ht="12.75" customHeight="1" x14ac:dyDescent="0.25">
      <c r="A9" s="18" t="s">
        <v>139</v>
      </c>
      <c r="B9" s="46">
        <v>81465</v>
      </c>
      <c r="C9" s="46">
        <v>83202</v>
      </c>
      <c r="D9" s="46">
        <v>85487</v>
      </c>
      <c r="E9" s="46"/>
      <c r="F9" s="46">
        <v>12174</v>
      </c>
      <c r="G9" s="46">
        <v>34995</v>
      </c>
      <c r="H9" s="46">
        <v>24280</v>
      </c>
    </row>
    <row r="10" spans="1:8" s="25" customFormat="1" ht="12.75" customHeight="1" x14ac:dyDescent="0.25">
      <c r="A10" s="18"/>
      <c r="B10" s="47"/>
      <c r="C10" s="47"/>
      <c r="D10" s="47"/>
      <c r="E10" s="47"/>
      <c r="F10" s="47"/>
      <c r="G10" s="47"/>
      <c r="H10" s="47"/>
    </row>
    <row r="11" spans="1:8" s="25" customFormat="1" ht="12.75" customHeight="1" x14ac:dyDescent="0.25">
      <c r="A11" s="18" t="s">
        <v>140</v>
      </c>
      <c r="B11" s="47"/>
      <c r="C11" s="47"/>
      <c r="D11" s="47"/>
      <c r="E11" s="47"/>
      <c r="F11" s="47"/>
      <c r="G11" s="47"/>
      <c r="H11" s="47"/>
    </row>
    <row r="12" spans="1:8" s="25" customFormat="1" ht="12.75" customHeight="1" x14ac:dyDescent="0.25">
      <c r="A12" s="18" t="s">
        <v>141</v>
      </c>
      <c r="B12" s="48">
        <v>52450</v>
      </c>
      <c r="C12" s="48">
        <v>54310</v>
      </c>
      <c r="D12" s="48">
        <v>68962</v>
      </c>
      <c r="E12" s="48"/>
      <c r="F12" s="48">
        <v>81227</v>
      </c>
      <c r="G12" s="48">
        <v>86605</v>
      </c>
      <c r="H12" s="48">
        <v>89467</v>
      </c>
    </row>
    <row r="13" spans="1:8" s="25" customFormat="1" ht="12.75" customHeight="1" x14ac:dyDescent="0.25">
      <c r="A13" s="18" t="s">
        <v>142</v>
      </c>
      <c r="B13" s="46">
        <v>66820</v>
      </c>
      <c r="C13" s="46">
        <v>70438</v>
      </c>
      <c r="D13" s="46">
        <v>81358</v>
      </c>
      <c r="E13" s="46"/>
      <c r="F13" s="46">
        <v>88863</v>
      </c>
      <c r="G13" s="46">
        <v>78719</v>
      </c>
      <c r="H13" s="46">
        <v>79174</v>
      </c>
    </row>
    <row r="14" spans="1:8" s="25" customFormat="1" ht="12.75" customHeight="1" x14ac:dyDescent="0.25">
      <c r="A14" s="18" t="s">
        <v>143</v>
      </c>
      <c r="B14" s="46">
        <v>15373</v>
      </c>
      <c r="C14" s="46">
        <v>15642</v>
      </c>
      <c r="D14" s="46">
        <v>15421</v>
      </c>
      <c r="E14" s="46"/>
      <c r="F14" s="46">
        <v>15614</v>
      </c>
      <c r="G14" s="46">
        <v>15760</v>
      </c>
      <c r="H14" s="46">
        <v>17692</v>
      </c>
    </row>
    <row r="15" spans="1:8" s="25" customFormat="1" ht="12.75" customHeight="1" x14ac:dyDescent="0.25">
      <c r="A15" s="18" t="s">
        <v>144</v>
      </c>
      <c r="B15" s="46">
        <v>81338</v>
      </c>
      <c r="C15" s="46">
        <v>87784</v>
      </c>
      <c r="D15" s="46">
        <v>88931</v>
      </c>
      <c r="E15" s="46"/>
      <c r="F15" s="46">
        <v>95441</v>
      </c>
      <c r="G15" s="46">
        <v>103982</v>
      </c>
      <c r="H15" s="46">
        <v>110401</v>
      </c>
    </row>
    <row r="16" spans="1:8" s="25" customFormat="1" ht="12.75" customHeight="1" x14ac:dyDescent="0.25">
      <c r="A16" s="18" t="s">
        <v>145</v>
      </c>
      <c r="B16" s="48">
        <f>SUM(B12:B15)</f>
        <v>215981</v>
      </c>
      <c r="C16" s="48">
        <f>SUM(C12:C15)</f>
        <v>228174</v>
      </c>
      <c r="D16" s="48">
        <f>SUM(D12:D15)</f>
        <v>254672</v>
      </c>
      <c r="E16" s="46"/>
      <c r="F16" s="48">
        <f>SUM(F12:F15)</f>
        <v>281145</v>
      </c>
      <c r="G16" s="48">
        <f>SUM(G12:G15)</f>
        <v>285066</v>
      </c>
      <c r="H16" s="48">
        <f>SUM(H12:H15)</f>
        <v>296734</v>
      </c>
    </row>
    <row r="17" spans="1:9" s="25" customFormat="1" ht="12.75" customHeight="1" x14ac:dyDescent="0.25">
      <c r="A17" s="18"/>
      <c r="B17" s="29"/>
      <c r="C17" s="29"/>
      <c r="D17" s="49"/>
      <c r="E17" s="49"/>
      <c r="F17" s="49"/>
      <c r="G17" s="49"/>
      <c r="H17" s="49"/>
      <c r="I17" s="29"/>
    </row>
    <row r="18" spans="1:9" s="25" customFormat="1" ht="12.75" customHeight="1" x14ac:dyDescent="0.25">
      <c r="A18" s="18" t="s">
        <v>146</v>
      </c>
      <c r="B18" s="48">
        <v>297447</v>
      </c>
      <c r="C18" s="48">
        <v>311376</v>
      </c>
      <c r="D18" s="48">
        <v>340159</v>
      </c>
      <c r="E18" s="48"/>
      <c r="F18" s="48">
        <v>293319</v>
      </c>
      <c r="G18" s="48">
        <v>320061</v>
      </c>
      <c r="H18" s="48">
        <v>321014</v>
      </c>
    </row>
    <row r="19" spans="1:9" s="25" customFormat="1" ht="12.75" customHeight="1" x14ac:dyDescent="0.25">
      <c r="A19" s="18"/>
      <c r="B19" s="29"/>
      <c r="C19" s="29"/>
      <c r="D19" s="29"/>
      <c r="E19" s="29"/>
      <c r="F19" s="29"/>
      <c r="G19" s="29"/>
      <c r="H19" s="29"/>
    </row>
    <row r="20" spans="1:9" s="25" customFormat="1" ht="12.75" customHeight="1" x14ac:dyDescent="0.25">
      <c r="A20" s="18" t="s">
        <v>108</v>
      </c>
      <c r="B20" s="47"/>
      <c r="C20" s="47"/>
      <c r="D20" s="47"/>
      <c r="E20" s="47"/>
      <c r="F20" s="47"/>
      <c r="G20" s="47"/>
      <c r="H20" s="47"/>
    </row>
    <row r="21" spans="1:9" s="25" customFormat="1" ht="12.75" customHeight="1" x14ac:dyDescent="0.25">
      <c r="A21" s="18" t="s">
        <v>147</v>
      </c>
      <c r="B21" s="48">
        <v>22599</v>
      </c>
      <c r="C21" s="48">
        <v>22758</v>
      </c>
      <c r="D21" s="48">
        <v>46740</v>
      </c>
      <c r="E21" s="48"/>
      <c r="F21" s="48">
        <v>24516</v>
      </c>
      <c r="G21" s="48">
        <v>25398</v>
      </c>
      <c r="H21" s="48">
        <v>25782</v>
      </c>
      <c r="I21" s="50"/>
    </row>
    <row r="22" spans="1:9" s="25" customFormat="1" ht="12.75" customHeight="1" x14ac:dyDescent="0.25">
      <c r="A22" s="18" t="s">
        <v>148</v>
      </c>
      <c r="B22" s="48">
        <v>137426</v>
      </c>
      <c r="C22" s="48">
        <v>143824</v>
      </c>
      <c r="D22" s="48">
        <v>166236</v>
      </c>
      <c r="E22" s="48"/>
      <c r="F22" s="48">
        <v>186078</v>
      </c>
      <c r="G22" s="48">
        <v>187868</v>
      </c>
      <c r="H22" s="48">
        <v>197005</v>
      </c>
      <c r="I22" s="50"/>
    </row>
    <row r="23" spans="1:9" s="25" customFormat="1" ht="12.75" customHeight="1" x14ac:dyDescent="0.25">
      <c r="A23" s="18" t="s">
        <v>149</v>
      </c>
      <c r="B23" s="48">
        <v>52655</v>
      </c>
      <c r="C23" s="48">
        <v>55649</v>
      </c>
      <c r="D23" s="48">
        <v>56010</v>
      </c>
      <c r="E23" s="48"/>
      <c r="F23" s="48">
        <v>60067</v>
      </c>
      <c r="G23" s="48">
        <v>61883</v>
      </c>
      <c r="H23" s="48">
        <v>67001</v>
      </c>
      <c r="I23" s="50"/>
    </row>
    <row r="24" spans="1:9" s="25" customFormat="1" ht="12.75" customHeight="1" x14ac:dyDescent="0.25">
      <c r="A24" s="18" t="s">
        <v>150</v>
      </c>
      <c r="B24" s="48">
        <v>2512</v>
      </c>
      <c r="C24" s="48">
        <v>2168</v>
      </c>
      <c r="D24" s="48">
        <v>2630</v>
      </c>
      <c r="E24" s="48"/>
      <c r="F24" s="48">
        <v>3906</v>
      </c>
      <c r="G24" s="48">
        <v>2447</v>
      </c>
      <c r="H24" s="48">
        <v>889</v>
      </c>
      <c r="I24" s="50"/>
    </row>
    <row r="25" spans="1:9" s="25" customFormat="1" ht="12.75" customHeight="1" x14ac:dyDescent="0.25">
      <c r="A25" s="18" t="s">
        <v>151</v>
      </c>
      <c r="B25" s="48">
        <v>215192</v>
      </c>
      <c r="C25" s="48">
        <v>224399</v>
      </c>
      <c r="D25" s="48">
        <f>SUM(D21:D24)</f>
        <v>271616</v>
      </c>
      <c r="E25" s="48"/>
      <c r="F25" s="48">
        <f>SUM(F21:F24)</f>
        <v>274567</v>
      </c>
      <c r="G25" s="48">
        <f>SUM(G21:G24)</f>
        <v>277596</v>
      </c>
      <c r="H25" s="48">
        <f>SUM(H21:H24)</f>
        <v>290677</v>
      </c>
      <c r="I25" s="50"/>
    </row>
    <row r="26" spans="1:9" s="25" customFormat="1" ht="12.75" customHeight="1" x14ac:dyDescent="0.25">
      <c r="A26" s="18"/>
      <c r="B26" s="51"/>
      <c r="C26" s="51"/>
      <c r="D26" s="51"/>
      <c r="E26" s="51"/>
      <c r="F26" s="51"/>
      <c r="G26" s="51"/>
      <c r="H26" s="51"/>
      <c r="I26" s="50"/>
    </row>
    <row r="27" spans="1:9" s="25" customFormat="1" ht="12.75" customHeight="1" x14ac:dyDescent="0.25">
      <c r="A27" s="18" t="s">
        <v>152</v>
      </c>
      <c r="B27" s="48">
        <v>215191</v>
      </c>
      <c r="C27" s="48">
        <v>225232</v>
      </c>
      <c r="D27" s="48">
        <v>271616</v>
      </c>
      <c r="E27" s="48"/>
      <c r="F27" s="48">
        <v>274567</v>
      </c>
      <c r="G27" s="48">
        <v>277596</v>
      </c>
      <c r="H27" s="48">
        <v>290677</v>
      </c>
      <c r="I27" s="50"/>
    </row>
    <row r="28" spans="1:9" s="25" customFormat="1" ht="12.75" customHeight="1" x14ac:dyDescent="0.25">
      <c r="A28" s="18" t="s">
        <v>153</v>
      </c>
      <c r="B28" s="52">
        <v>100</v>
      </c>
      <c r="C28" s="48">
        <v>322</v>
      </c>
      <c r="D28" s="48">
        <v>-54522</v>
      </c>
      <c r="E28" s="53">
        <v>2</v>
      </c>
      <c r="F28" s="48">
        <v>-83</v>
      </c>
      <c r="G28" s="48">
        <v>0</v>
      </c>
      <c r="H28" s="48">
        <v>-25995</v>
      </c>
      <c r="I28" s="53">
        <v>2</v>
      </c>
    </row>
    <row r="29" spans="1:9" s="25" customFormat="1" ht="12.75" customHeight="1" x14ac:dyDescent="0.25">
      <c r="A29" s="18" t="s">
        <v>154</v>
      </c>
      <c r="B29" s="52"/>
      <c r="C29" s="48"/>
      <c r="D29" s="48"/>
      <c r="E29" s="48"/>
      <c r="F29" s="48"/>
      <c r="G29" s="48"/>
      <c r="H29" s="48"/>
      <c r="I29" s="50"/>
    </row>
    <row r="30" spans="1:9" s="25" customFormat="1" ht="12.75" customHeight="1" x14ac:dyDescent="0.25">
      <c r="A30" s="54" t="s">
        <v>155</v>
      </c>
      <c r="B30" s="48">
        <v>932</v>
      </c>
      <c r="C30" s="48">
        <v>-797</v>
      </c>
      <c r="D30" s="48">
        <v>-1647</v>
      </c>
      <c r="E30" s="48"/>
      <c r="F30" s="48">
        <v>16489</v>
      </c>
      <c r="G30" s="48">
        <v>2016</v>
      </c>
      <c r="H30" s="48">
        <v>1985</v>
      </c>
      <c r="I30" s="50"/>
    </row>
    <row r="31" spans="1:9" s="25" customFormat="1" ht="12.75" customHeight="1" x14ac:dyDescent="0.25">
      <c r="A31" s="18" t="s">
        <v>156</v>
      </c>
      <c r="B31" s="48">
        <v>83287</v>
      </c>
      <c r="C31" s="48">
        <v>85669</v>
      </c>
      <c r="D31" s="48">
        <v>12374</v>
      </c>
      <c r="E31" s="48"/>
      <c r="F31" s="48">
        <v>35158</v>
      </c>
      <c r="G31" s="48">
        <v>44481</v>
      </c>
      <c r="H31" s="48">
        <v>87109</v>
      </c>
      <c r="I31" s="50"/>
    </row>
    <row r="32" spans="1:9" s="25" customFormat="1" ht="12.75" customHeight="1" x14ac:dyDescent="0.25">
      <c r="A32" s="18"/>
      <c r="B32" s="55"/>
      <c r="C32" s="55"/>
      <c r="D32" s="55"/>
      <c r="E32" s="55"/>
      <c r="F32" s="55"/>
      <c r="G32" s="55"/>
      <c r="H32" s="56"/>
      <c r="I32" s="57"/>
    </row>
    <row r="33" spans="1:8" s="25" customFormat="1" ht="14.25" customHeight="1" x14ac:dyDescent="0.25">
      <c r="A33" s="268" t="s">
        <v>157</v>
      </c>
      <c r="B33" s="268"/>
      <c r="C33" s="268"/>
      <c r="D33" s="268"/>
      <c r="E33" s="268"/>
      <c r="F33" s="268"/>
      <c r="G33" s="268"/>
      <c r="H33" s="268"/>
    </row>
    <row r="34" spans="1:8" s="25" customFormat="1" ht="14.25" customHeight="1" x14ac:dyDescent="0.25">
      <c r="A34" s="275" t="s">
        <v>158</v>
      </c>
      <c r="B34" s="275"/>
      <c r="C34" s="275"/>
      <c r="D34" s="275"/>
      <c r="E34" s="275"/>
      <c r="F34" s="275"/>
      <c r="G34" s="275"/>
      <c r="H34" s="275"/>
    </row>
    <row r="35" spans="1:8" s="25" customFormat="1" ht="14.25" customHeight="1" x14ac:dyDescent="0.25">
      <c r="A35" s="275" t="s">
        <v>159</v>
      </c>
      <c r="B35" s="275"/>
      <c r="C35" s="275"/>
      <c r="D35" s="275"/>
      <c r="E35" s="275"/>
      <c r="F35" s="275"/>
      <c r="G35" s="275"/>
      <c r="H35" s="275"/>
    </row>
    <row r="36" spans="1:8" s="25" customFormat="1" ht="14.25" customHeight="1" x14ac:dyDescent="0.25">
      <c r="A36" s="275" t="s">
        <v>160</v>
      </c>
      <c r="B36" s="275"/>
      <c r="C36" s="275"/>
      <c r="D36" s="275"/>
      <c r="E36" s="275"/>
      <c r="F36" s="275"/>
      <c r="G36" s="275"/>
      <c r="H36" s="275"/>
    </row>
    <row r="37" spans="1:8" s="25" customFormat="1" ht="14.25" customHeight="1" x14ac:dyDescent="0.25">
      <c r="A37" s="275" t="s">
        <v>161</v>
      </c>
      <c r="B37" s="275"/>
      <c r="C37" s="275"/>
      <c r="D37" s="275"/>
      <c r="E37" s="275"/>
      <c r="F37" s="275"/>
      <c r="G37" s="275"/>
      <c r="H37" s="275"/>
    </row>
    <row r="38" spans="1:8" s="25" customFormat="1" ht="12.75" customHeight="1" x14ac:dyDescent="0.25">
      <c r="A38" s="58"/>
      <c r="B38" s="58"/>
      <c r="C38" s="58"/>
      <c r="D38" s="58"/>
      <c r="E38" s="58"/>
      <c r="F38" s="58"/>
    </row>
    <row r="39" spans="1:8" s="25" customFormat="1" ht="14.25" customHeight="1" x14ac:dyDescent="0.25">
      <c r="A39" s="274" t="s">
        <v>118</v>
      </c>
      <c r="B39" s="274"/>
      <c r="C39" s="274"/>
      <c r="D39" s="274"/>
      <c r="E39" s="274"/>
      <c r="F39" s="274"/>
      <c r="G39" s="274"/>
      <c r="H39" s="274"/>
    </row>
    <row r="40" spans="1:8" s="25" customFormat="1" ht="12.75" customHeight="1" x14ac:dyDescent="0.25">
      <c r="A40" s="58"/>
      <c r="B40" s="58"/>
      <c r="C40" s="58"/>
      <c r="D40" s="58"/>
      <c r="E40" s="58"/>
      <c r="F40" s="58"/>
    </row>
    <row r="41" spans="1:8" s="25" customFormat="1" ht="14.25" customHeight="1" x14ac:dyDescent="0.25">
      <c r="A41" s="17" t="s">
        <v>162</v>
      </c>
      <c r="B41" s="17"/>
      <c r="C41" s="17"/>
      <c r="D41" s="17"/>
      <c r="E41" s="17"/>
      <c r="F41" s="17"/>
    </row>
  </sheetData>
  <mergeCells count="10">
    <mergeCell ref="A35:H35"/>
    <mergeCell ref="A36:H36"/>
    <mergeCell ref="A37:H37"/>
    <mergeCell ref="A39:H39"/>
    <mergeCell ref="A1:H1"/>
    <mergeCell ref="A2:H2"/>
    <mergeCell ref="A3:H3"/>
    <mergeCell ref="A5:H5"/>
    <mergeCell ref="A33:H33"/>
    <mergeCell ref="A34:H34"/>
  </mergeCells>
  <printOptions horizontalCentered="1"/>
  <pageMargins left="0.5" right="0.5" top="0.5" bottom="0.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35"/>
  <sheetViews>
    <sheetView showGridLines="0" zoomScaleNormal="100" workbookViewId="0">
      <selection sqref="A1:L1"/>
    </sheetView>
  </sheetViews>
  <sheetFormatPr defaultColWidth="9.28515625" defaultRowHeight="13.2" x14ac:dyDescent="0.25"/>
  <cols>
    <col min="1" max="1" width="12.140625" style="16" customWidth="1"/>
    <col min="2" max="2" width="2.85546875" style="16" customWidth="1"/>
    <col min="3" max="3" width="18.42578125" style="16" customWidth="1"/>
    <col min="4" max="5" width="15.85546875" style="16" customWidth="1"/>
    <col min="6" max="6" width="4.140625" style="16" customWidth="1"/>
    <col min="7" max="9" width="15.85546875" style="16" customWidth="1"/>
    <col min="10" max="10" width="4.140625" style="16" customWidth="1"/>
    <col min="11" max="12" width="15.85546875" style="16" customWidth="1"/>
    <col min="13" max="13" width="2.85546875" style="16" customWidth="1"/>
    <col min="14" max="16384" width="9.28515625" style="16"/>
  </cols>
  <sheetData>
    <row r="1" spans="1:12" s="25" customFormat="1" ht="12.75" customHeight="1" x14ac:dyDescent="0.25">
      <c r="A1" s="270" t="s">
        <v>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 s="25" customFormat="1" ht="12.75" customHeight="1" x14ac:dyDescent="0.25">
      <c r="A2" s="270" t="s">
        <v>163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 s="25" customFormat="1" ht="12.75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 s="25" customFormat="1" ht="12.75" customHeight="1" x14ac:dyDescent="0.25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s="25" customFormat="1" ht="12.75" customHeight="1" x14ac:dyDescent="0.25">
      <c r="A5" s="18"/>
      <c r="B5" s="18"/>
      <c r="C5" s="273" t="s">
        <v>164</v>
      </c>
      <c r="D5" s="273"/>
      <c r="E5" s="273"/>
      <c r="F5" s="18"/>
      <c r="G5" s="273" t="s">
        <v>165</v>
      </c>
      <c r="H5" s="273"/>
      <c r="I5" s="273"/>
      <c r="J5" s="18"/>
      <c r="K5" s="273" t="s">
        <v>166</v>
      </c>
      <c r="L5" s="273"/>
    </row>
    <row r="6" spans="1:12" s="25" customFormat="1" ht="12.75" customHeight="1" x14ac:dyDescent="0.25">
      <c r="A6" s="19" t="s">
        <v>167</v>
      </c>
      <c r="B6" s="19"/>
      <c r="C6" s="21" t="s">
        <v>168</v>
      </c>
      <c r="D6" s="59" t="s">
        <v>169</v>
      </c>
      <c r="E6" s="59" t="s">
        <v>170</v>
      </c>
      <c r="F6" s="19"/>
      <c r="G6" s="21" t="s">
        <v>168</v>
      </c>
      <c r="H6" s="59" t="s">
        <v>169</v>
      </c>
      <c r="I6" s="59" t="s">
        <v>170</v>
      </c>
      <c r="J6" s="19"/>
      <c r="K6" s="21" t="s">
        <v>169</v>
      </c>
      <c r="L6" s="59" t="s">
        <v>170</v>
      </c>
    </row>
    <row r="7" spans="1:12" s="25" customFormat="1" ht="14.25" customHeight="1" x14ac:dyDescent="0.25">
      <c r="A7" s="22" t="s">
        <v>72</v>
      </c>
      <c r="B7" s="22"/>
      <c r="C7" s="23" t="s">
        <v>171</v>
      </c>
      <c r="D7" s="23" t="s">
        <v>172</v>
      </c>
      <c r="E7" s="23" t="s">
        <v>173</v>
      </c>
      <c r="F7" s="22"/>
      <c r="G7" s="23" t="s">
        <v>171</v>
      </c>
      <c r="H7" s="23" t="s">
        <v>172</v>
      </c>
      <c r="I7" s="23" t="s">
        <v>173</v>
      </c>
      <c r="J7" s="22"/>
      <c r="K7" s="23" t="s">
        <v>172</v>
      </c>
      <c r="L7" s="23" t="s">
        <v>173</v>
      </c>
    </row>
    <row r="8" spans="1:12" s="25" customFormat="1" ht="12.75" customHeight="1" x14ac:dyDescent="0.25">
      <c r="A8" s="19"/>
      <c r="B8" s="19"/>
      <c r="C8" s="21"/>
      <c r="D8" s="21"/>
      <c r="E8" s="21"/>
      <c r="F8" s="19"/>
      <c r="G8" s="21"/>
      <c r="H8" s="21"/>
      <c r="I8" s="21"/>
      <c r="J8" s="19"/>
      <c r="K8" s="21"/>
      <c r="L8" s="21"/>
    </row>
    <row r="9" spans="1:12" s="25" customFormat="1" ht="12.75" customHeight="1" x14ac:dyDescent="0.25">
      <c r="A9" s="17">
        <v>2000</v>
      </c>
      <c r="C9" s="60">
        <v>1030873759</v>
      </c>
      <c r="D9" s="43">
        <v>269</v>
      </c>
      <c r="E9" s="29">
        <v>925408</v>
      </c>
      <c r="F9" s="43"/>
      <c r="G9" s="60">
        <v>1268399</v>
      </c>
      <c r="H9" s="43">
        <v>4</v>
      </c>
      <c r="I9" s="29">
        <v>2782</v>
      </c>
      <c r="J9" s="43"/>
      <c r="K9" s="43">
        <v>23</v>
      </c>
      <c r="L9" s="29">
        <v>18155</v>
      </c>
    </row>
    <row r="10" spans="1:12" s="25" customFormat="1" ht="12.75" customHeight="1" x14ac:dyDescent="0.25">
      <c r="A10" s="17">
        <v>2001</v>
      </c>
      <c r="C10" s="29">
        <v>1088088126</v>
      </c>
      <c r="D10" s="43">
        <v>275</v>
      </c>
      <c r="E10" s="29">
        <v>924412</v>
      </c>
      <c r="F10" s="43"/>
      <c r="G10" s="29">
        <v>13438599</v>
      </c>
      <c r="H10" s="43">
        <v>4</v>
      </c>
      <c r="I10" s="29">
        <v>17258</v>
      </c>
      <c r="J10" s="43"/>
      <c r="K10" s="43">
        <v>17</v>
      </c>
      <c r="L10" s="29">
        <v>6775</v>
      </c>
    </row>
    <row r="11" spans="1:12" s="25" customFormat="1" ht="12.75" customHeight="1" x14ac:dyDescent="0.25">
      <c r="A11" s="17">
        <v>2002</v>
      </c>
      <c r="C11" s="29">
        <v>1143919081</v>
      </c>
      <c r="D11" s="43">
        <v>274</v>
      </c>
      <c r="E11" s="29">
        <v>943501</v>
      </c>
      <c r="F11" s="43"/>
      <c r="G11" s="29">
        <v>3533559</v>
      </c>
      <c r="H11" s="43">
        <v>5</v>
      </c>
      <c r="I11" s="29">
        <v>4038</v>
      </c>
      <c r="J11" s="43"/>
      <c r="K11" s="43">
        <v>17</v>
      </c>
      <c r="L11" s="29">
        <v>3426</v>
      </c>
    </row>
    <row r="12" spans="1:12" s="25" customFormat="1" ht="12.75" customHeight="1" x14ac:dyDescent="0.25">
      <c r="A12" s="17">
        <v>2003</v>
      </c>
      <c r="C12" s="29">
        <v>1212816864</v>
      </c>
      <c r="D12" s="43">
        <v>274</v>
      </c>
      <c r="E12" s="29">
        <v>950886</v>
      </c>
      <c r="F12" s="43"/>
      <c r="G12" s="29">
        <v>1907738</v>
      </c>
      <c r="H12" s="43">
        <v>5</v>
      </c>
      <c r="I12" s="29">
        <v>2235</v>
      </c>
      <c r="J12" s="43"/>
      <c r="K12" s="43">
        <v>17</v>
      </c>
      <c r="L12" s="29">
        <v>3403</v>
      </c>
    </row>
    <row r="13" spans="1:12" s="25" customFormat="1" ht="12.75" customHeight="1" x14ac:dyDescent="0.25">
      <c r="A13" s="17">
        <v>2004</v>
      </c>
      <c r="C13" s="29">
        <v>1268819341</v>
      </c>
      <c r="D13" s="43">
        <v>274</v>
      </c>
      <c r="E13" s="29">
        <v>954634</v>
      </c>
      <c r="F13" s="43"/>
      <c r="G13" s="29">
        <v>482851</v>
      </c>
      <c r="H13" s="43">
        <v>3</v>
      </c>
      <c r="I13" s="43">
        <v>576</v>
      </c>
      <c r="J13" s="43"/>
      <c r="K13" s="43">
        <v>19</v>
      </c>
      <c r="L13" s="29">
        <v>3564</v>
      </c>
    </row>
    <row r="14" spans="1:12" s="25" customFormat="1" ht="12.75" customHeight="1" x14ac:dyDescent="0.25">
      <c r="A14" s="17">
        <v>2005</v>
      </c>
      <c r="C14" s="29">
        <v>1317841524</v>
      </c>
      <c r="D14" s="43">
        <v>272</v>
      </c>
      <c r="E14" s="29">
        <v>954829</v>
      </c>
      <c r="F14" s="43"/>
      <c r="G14" s="29">
        <v>3380000</v>
      </c>
      <c r="H14" s="43">
        <v>6</v>
      </c>
      <c r="I14" s="29">
        <v>3762</v>
      </c>
      <c r="J14" s="43"/>
      <c r="K14" s="43">
        <v>18</v>
      </c>
      <c r="L14" s="29">
        <v>3663</v>
      </c>
    </row>
    <row r="15" spans="1:12" s="25" customFormat="1" ht="12.75" customHeight="1" x14ac:dyDescent="0.25">
      <c r="A15" s="17">
        <v>2006</v>
      </c>
      <c r="C15" s="29">
        <v>1380248875</v>
      </c>
      <c r="D15" s="43">
        <v>271</v>
      </c>
      <c r="E15" s="29">
        <v>958744</v>
      </c>
      <c r="F15" s="43"/>
      <c r="G15" s="29">
        <v>3947759</v>
      </c>
      <c r="H15" s="43">
        <v>8</v>
      </c>
      <c r="I15" s="29">
        <v>4109</v>
      </c>
      <c r="J15" s="43"/>
      <c r="K15" s="43">
        <v>17</v>
      </c>
      <c r="L15" s="29">
        <v>3409</v>
      </c>
    </row>
    <row r="16" spans="1:12" s="25" customFormat="1" ht="12.75" customHeight="1" x14ac:dyDescent="0.25">
      <c r="A16" s="17">
        <v>2007</v>
      </c>
      <c r="C16" s="29">
        <v>1459700998</v>
      </c>
      <c r="D16" s="43">
        <v>275</v>
      </c>
      <c r="E16" s="29">
        <v>954904</v>
      </c>
      <c r="F16" s="43"/>
      <c r="G16" s="29">
        <v>16940636</v>
      </c>
      <c r="H16" s="43">
        <v>4</v>
      </c>
      <c r="I16" s="29">
        <v>14550</v>
      </c>
      <c r="J16" s="43"/>
      <c r="K16" s="43">
        <v>17</v>
      </c>
      <c r="L16" s="29">
        <v>2493</v>
      </c>
    </row>
    <row r="17" spans="1:13" s="25" customFormat="1" ht="12.75" customHeight="1" x14ac:dyDescent="0.25">
      <c r="A17" s="17">
        <v>2008</v>
      </c>
      <c r="C17" s="29">
        <v>1549670919</v>
      </c>
      <c r="D17" s="43">
        <v>279</v>
      </c>
      <c r="E17" s="29">
        <v>971021</v>
      </c>
      <c r="F17" s="43"/>
      <c r="G17" s="29">
        <v>225000</v>
      </c>
      <c r="H17" s="43">
        <v>1</v>
      </c>
      <c r="I17" s="43">
        <v>80</v>
      </c>
      <c r="J17" s="43"/>
      <c r="K17" s="43">
        <v>16</v>
      </c>
      <c r="L17" s="29">
        <v>2411</v>
      </c>
    </row>
    <row r="18" spans="1:13" s="25" customFormat="1" ht="12.75" customHeight="1" x14ac:dyDescent="0.25">
      <c r="A18" s="17">
        <v>2009</v>
      </c>
      <c r="C18" s="29">
        <v>1674487111</v>
      </c>
      <c r="D18" s="43">
        <v>280</v>
      </c>
      <c r="E18" s="29">
        <v>973207</v>
      </c>
      <c r="F18" s="43"/>
      <c r="G18" s="29">
        <v>347952</v>
      </c>
      <c r="H18" s="43">
        <v>2</v>
      </c>
      <c r="I18" s="43">
        <v>66</v>
      </c>
      <c r="J18" s="43"/>
      <c r="K18" s="43">
        <v>14</v>
      </c>
      <c r="L18" s="29">
        <v>2162</v>
      </c>
    </row>
    <row r="19" spans="1:13" s="25" customFormat="1" ht="12.75" customHeight="1" x14ac:dyDescent="0.25">
      <c r="A19" s="36">
        <v>2010</v>
      </c>
      <c r="B19" s="40"/>
      <c r="C19" s="61">
        <v>1791463918</v>
      </c>
      <c r="D19" s="61">
        <v>281</v>
      </c>
      <c r="E19" s="61">
        <v>978615</v>
      </c>
      <c r="F19" s="61"/>
      <c r="G19" s="61">
        <v>349181</v>
      </c>
      <c r="H19" s="61">
        <v>2</v>
      </c>
      <c r="I19" s="61">
        <v>61</v>
      </c>
      <c r="J19" s="61"/>
      <c r="K19" s="61">
        <v>13</v>
      </c>
      <c r="L19" s="61">
        <v>2225</v>
      </c>
    </row>
    <row r="20" spans="1:13" s="25" customFormat="1" ht="12.75" customHeight="1" x14ac:dyDescent="0.25">
      <c r="A20" s="62">
        <v>2011</v>
      </c>
      <c r="B20" s="63"/>
      <c r="C20" s="61">
        <v>1945703236</v>
      </c>
      <c r="D20" s="61">
        <v>280</v>
      </c>
      <c r="E20" s="61">
        <v>985392</v>
      </c>
      <c r="F20" s="64"/>
      <c r="G20" s="61">
        <v>0</v>
      </c>
      <c r="H20" s="61">
        <v>0</v>
      </c>
      <c r="I20" s="61">
        <v>0</v>
      </c>
      <c r="J20" s="64"/>
      <c r="K20" s="61">
        <v>15</v>
      </c>
      <c r="L20" s="61">
        <v>2720</v>
      </c>
    </row>
    <row r="21" spans="1:13" s="25" customFormat="1" ht="12.75" customHeight="1" x14ac:dyDescent="0.25">
      <c r="A21" s="62">
        <v>2012</v>
      </c>
      <c r="B21" s="63"/>
      <c r="C21" s="61">
        <v>2046703841</v>
      </c>
      <c r="D21" s="61">
        <v>281</v>
      </c>
      <c r="E21" s="61">
        <v>989503</v>
      </c>
      <c r="F21" s="64"/>
      <c r="G21" s="61">
        <v>245000</v>
      </c>
      <c r="H21" s="61">
        <v>2</v>
      </c>
      <c r="I21" s="61">
        <v>157</v>
      </c>
      <c r="J21" s="64"/>
      <c r="K21" s="61">
        <v>12</v>
      </c>
      <c r="L21" s="61">
        <v>2620</v>
      </c>
    </row>
    <row r="22" spans="1:13" s="25" customFormat="1" ht="12.75" customHeight="1" x14ac:dyDescent="0.25">
      <c r="A22" s="62">
        <v>2013</v>
      </c>
      <c r="B22" s="63"/>
      <c r="C22" s="61">
        <v>2184995410</v>
      </c>
      <c r="D22" s="61">
        <v>283</v>
      </c>
      <c r="E22" s="61">
        <v>996367</v>
      </c>
      <c r="F22" s="64"/>
      <c r="G22" s="61">
        <v>838000</v>
      </c>
      <c r="H22" s="61">
        <v>2</v>
      </c>
      <c r="I22" s="61">
        <v>369</v>
      </c>
      <c r="J22" s="64"/>
      <c r="K22" s="61">
        <v>10</v>
      </c>
      <c r="L22" s="61">
        <v>1353</v>
      </c>
    </row>
    <row r="23" spans="1:13" s="25" customFormat="1" ht="12.75" customHeight="1" x14ac:dyDescent="0.25">
      <c r="A23" s="62">
        <v>2014</v>
      </c>
      <c r="B23" s="63"/>
      <c r="C23" s="61">
        <v>2257657771</v>
      </c>
      <c r="D23" s="61">
        <v>284</v>
      </c>
      <c r="E23" s="61">
        <v>1001981.2599999999</v>
      </c>
      <c r="F23" s="64"/>
      <c r="G23" s="65">
        <v>0</v>
      </c>
      <c r="H23" s="61">
        <v>0</v>
      </c>
      <c r="I23" s="61">
        <v>0</v>
      </c>
      <c r="J23" s="64"/>
      <c r="K23" s="61">
        <v>11</v>
      </c>
      <c r="L23" s="61">
        <v>683</v>
      </c>
    </row>
    <row r="24" spans="1:13" s="25" customFormat="1" ht="12.75" customHeight="1" x14ac:dyDescent="0.25">
      <c r="A24" s="62">
        <v>2015</v>
      </c>
      <c r="B24" s="63"/>
      <c r="C24" s="61">
        <v>2338026399</v>
      </c>
      <c r="D24" s="61">
        <v>286</v>
      </c>
      <c r="E24" s="61">
        <v>1020029.2380000002</v>
      </c>
      <c r="F24" s="64"/>
      <c r="G24" s="61">
        <v>117000</v>
      </c>
      <c r="H24" s="61">
        <v>1</v>
      </c>
      <c r="I24" s="61">
        <v>103</v>
      </c>
      <c r="J24" s="64"/>
      <c r="K24" s="61">
        <v>8</v>
      </c>
      <c r="L24" s="61">
        <v>232</v>
      </c>
    </row>
    <row r="25" spans="1:13" s="25" customFormat="1" ht="12.75" customHeight="1" x14ac:dyDescent="0.25">
      <c r="A25" s="62">
        <v>2016</v>
      </c>
      <c r="B25" s="63"/>
      <c r="C25" s="61">
        <v>2405746819</v>
      </c>
      <c r="D25" s="61">
        <v>287</v>
      </c>
      <c r="E25" s="61">
        <v>1032426</v>
      </c>
      <c r="F25" s="64"/>
      <c r="G25" s="66">
        <v>117000</v>
      </c>
      <c r="H25" s="61">
        <v>1</v>
      </c>
      <c r="I25" s="61">
        <v>95</v>
      </c>
      <c r="J25" s="64"/>
      <c r="K25" s="61">
        <v>7</v>
      </c>
      <c r="L25" s="61">
        <v>214</v>
      </c>
    </row>
    <row r="26" spans="1:13" s="25" customFormat="1" ht="12.75" customHeight="1" x14ac:dyDescent="0.25">
      <c r="A26" s="62">
        <v>2017</v>
      </c>
      <c r="B26" s="63"/>
      <c r="C26" s="61">
        <v>2527706168</v>
      </c>
      <c r="D26" s="61">
        <v>288</v>
      </c>
      <c r="E26" s="61">
        <v>1056296</v>
      </c>
      <c r="F26" s="64"/>
      <c r="G26" s="65">
        <v>0</v>
      </c>
      <c r="H26" s="61">
        <v>0</v>
      </c>
      <c r="I26" s="61">
        <v>0</v>
      </c>
      <c r="J26" s="64"/>
      <c r="K26" s="61">
        <v>7</v>
      </c>
      <c r="L26" s="61">
        <v>218</v>
      </c>
    </row>
    <row r="27" spans="1:13" s="25" customFormat="1" ht="12.75" customHeight="1" x14ac:dyDescent="0.25">
      <c r="A27" s="62">
        <v>2018</v>
      </c>
      <c r="B27" s="63"/>
      <c r="C27" s="64">
        <v>2606634102</v>
      </c>
      <c r="D27" s="61">
        <v>288</v>
      </c>
      <c r="E27" s="61">
        <v>1078174</v>
      </c>
      <c r="F27" s="64"/>
      <c r="G27" s="67">
        <v>0</v>
      </c>
      <c r="H27" s="61">
        <v>0</v>
      </c>
      <c r="I27" s="61">
        <v>0</v>
      </c>
      <c r="J27" s="64"/>
      <c r="K27" s="61">
        <v>7</v>
      </c>
      <c r="L27" s="61">
        <v>219</v>
      </c>
    </row>
    <row r="28" spans="1:13" s="25" customFormat="1" ht="12.75" customHeight="1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3" s="25" customFormat="1" ht="14.25" customHeight="1" x14ac:dyDescent="0.25">
      <c r="A29" s="277" t="s">
        <v>174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13" s="25" customFormat="1" ht="14.25" customHeight="1" x14ac:dyDescent="0.25">
      <c r="A30" s="277" t="s">
        <v>175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13" s="25" customFormat="1" ht="14.25" customHeight="1" x14ac:dyDescent="0.25">
      <c r="A31" s="277" t="s">
        <v>176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</row>
    <row r="32" spans="1:13" s="25" customFormat="1" ht="12.75" customHeight="1" x14ac:dyDescent="0.25"/>
    <row r="33" spans="1:12" s="25" customFormat="1" ht="14.25" customHeight="1" x14ac:dyDescent="0.25">
      <c r="A33" s="25" t="s">
        <v>177</v>
      </c>
    </row>
    <row r="34" spans="1:12" s="25" customFormat="1" ht="12.75" customHeight="1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s="25" customFormat="1" ht="14.25" customHeight="1" x14ac:dyDescent="0.25">
      <c r="A35" s="18" t="s">
        <v>178</v>
      </c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</row>
  </sheetData>
  <mergeCells count="9">
    <mergeCell ref="A29:M29"/>
    <mergeCell ref="A30:M30"/>
    <mergeCell ref="A31:M31"/>
    <mergeCell ref="A1:L1"/>
    <mergeCell ref="A2:L2"/>
    <mergeCell ref="A3:L3"/>
    <mergeCell ref="C5:E5"/>
    <mergeCell ref="G5:I5"/>
    <mergeCell ref="K5:L5"/>
  </mergeCells>
  <printOptions horizontalCentered="1"/>
  <pageMargins left="0.5" right="0.5" top="0.5" bottom="0.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37"/>
  <sheetViews>
    <sheetView showGridLines="0" workbookViewId="0">
      <selection sqref="A1:L1"/>
    </sheetView>
  </sheetViews>
  <sheetFormatPr defaultColWidth="9.28515625" defaultRowHeight="13.2" x14ac:dyDescent="0.25"/>
  <cols>
    <col min="1" max="1" width="40.7109375" style="16" customWidth="1"/>
    <col min="2" max="12" width="11" style="16" customWidth="1"/>
    <col min="13" max="13" width="2.85546875" style="16" customWidth="1"/>
    <col min="14" max="16384" width="9.28515625" style="16"/>
  </cols>
  <sheetData>
    <row r="1" spans="1:12" ht="12.75" customHeight="1" x14ac:dyDescent="0.25">
      <c r="A1" s="270" t="s">
        <v>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 ht="12.75" customHeight="1" x14ac:dyDescent="0.25">
      <c r="A2" s="270" t="s">
        <v>179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 ht="12.75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2.75" customHeight="1" x14ac:dyDescent="0.25">
      <c r="A5" s="68" t="s">
        <v>180</v>
      </c>
      <c r="B5" s="23">
        <v>2008</v>
      </c>
      <c r="C5" s="23">
        <v>2009</v>
      </c>
      <c r="D5" s="23">
        <v>2010</v>
      </c>
      <c r="E5" s="23">
        <v>2011</v>
      </c>
      <c r="F5" s="23">
        <v>2012</v>
      </c>
      <c r="G5" s="23">
        <v>2013</v>
      </c>
      <c r="H5" s="23">
        <v>2014</v>
      </c>
      <c r="I5" s="23">
        <v>2015</v>
      </c>
      <c r="J5" s="69">
        <v>2016</v>
      </c>
      <c r="K5" s="69">
        <v>2017</v>
      </c>
      <c r="L5" s="69">
        <v>2018</v>
      </c>
    </row>
    <row r="6" spans="1:12" ht="12.75" customHeight="1" x14ac:dyDescent="0.25">
      <c r="A6" s="70"/>
      <c r="J6" s="71"/>
      <c r="K6" s="71"/>
      <c r="L6" s="71"/>
    </row>
    <row r="7" spans="1:12" ht="12.75" customHeight="1" x14ac:dyDescent="0.25">
      <c r="A7" s="72" t="s">
        <v>181</v>
      </c>
      <c r="J7" s="71"/>
      <c r="K7" s="71"/>
      <c r="L7" s="71"/>
    </row>
    <row r="8" spans="1:12" s="73" customFormat="1" ht="14.25" customHeight="1" x14ac:dyDescent="0.25">
      <c r="A8" s="26" t="s">
        <v>182</v>
      </c>
      <c r="B8" s="29">
        <v>1159</v>
      </c>
      <c r="C8" s="40">
        <v>1107.0999999999999</v>
      </c>
      <c r="D8" s="40">
        <v>1109.8</v>
      </c>
      <c r="E8" s="40">
        <v>1076.5999999999999</v>
      </c>
      <c r="F8" s="40">
        <v>1106.3</v>
      </c>
      <c r="G8" s="40">
        <v>1141.7</v>
      </c>
      <c r="H8" s="40">
        <v>1230.5</v>
      </c>
      <c r="I8" s="40">
        <v>1310</v>
      </c>
      <c r="J8" s="40">
        <v>1376</v>
      </c>
      <c r="K8" s="40">
        <v>1413.26</v>
      </c>
      <c r="L8" s="40">
        <v>1421.22</v>
      </c>
    </row>
    <row r="9" spans="1:12" s="78" customFormat="1" ht="12.75" customHeight="1" x14ac:dyDescent="0.25">
      <c r="A9" s="74" t="s">
        <v>183</v>
      </c>
      <c r="B9" s="75">
        <v>1.750200087585509</v>
      </c>
      <c r="C9" s="76">
        <v>1.7055030240289366</v>
      </c>
      <c r="D9" s="76">
        <v>1.7010540772111171</v>
      </c>
      <c r="E9" s="76">
        <v>1.6756550634635288</v>
      </c>
      <c r="F9" s="76">
        <v>1.7021152201072074</v>
      </c>
      <c r="G9" s="76">
        <v>1.7142642642642643</v>
      </c>
      <c r="H9" s="76">
        <v>1.788210742924905</v>
      </c>
      <c r="I9" s="77">
        <v>1.8</v>
      </c>
      <c r="J9" s="77">
        <v>1.9</v>
      </c>
      <c r="K9" s="77">
        <v>1.8786081449864478</v>
      </c>
      <c r="L9" s="77">
        <v>1.8373652150237789</v>
      </c>
    </row>
    <row r="10" spans="1:12" s="73" customFormat="1" ht="14.25" customHeight="1" x14ac:dyDescent="0.25">
      <c r="A10" s="26" t="s">
        <v>184</v>
      </c>
      <c r="B10" s="29">
        <v>2877</v>
      </c>
      <c r="C10" s="40">
        <v>2791.9</v>
      </c>
      <c r="D10" s="40">
        <v>2792.6</v>
      </c>
      <c r="E10" s="40">
        <v>2807.7</v>
      </c>
      <c r="F10" s="40">
        <v>2864.2</v>
      </c>
      <c r="G10" s="40">
        <v>2958.7</v>
      </c>
      <c r="H10" s="40">
        <v>3093</v>
      </c>
      <c r="I10" s="40">
        <v>3244</v>
      </c>
      <c r="J10" s="40">
        <v>3423</v>
      </c>
      <c r="K10" s="40">
        <v>3502.05</v>
      </c>
      <c r="L10" s="40">
        <v>3609.65</v>
      </c>
    </row>
    <row r="11" spans="1:12" s="78" customFormat="1" ht="12.75" customHeight="1" x14ac:dyDescent="0.25">
      <c r="A11" s="74" t="s">
        <v>183</v>
      </c>
      <c r="B11" s="75">
        <v>4.3445432717717942</v>
      </c>
      <c r="C11" s="76">
        <v>4.3009609726189044</v>
      </c>
      <c r="D11" s="76">
        <v>4.2803781005764696</v>
      </c>
      <c r="E11" s="76">
        <v>4.3699950972381103</v>
      </c>
      <c r="F11" s="76">
        <v>4.4067598422047025</v>
      </c>
      <c r="G11" s="76">
        <v>4.4424924924924918</v>
      </c>
      <c r="H11" s="76">
        <v>4.4948686126507367</v>
      </c>
      <c r="I11" s="77">
        <v>4.5999999999999996</v>
      </c>
      <c r="J11" s="77">
        <v>4.7</v>
      </c>
      <c r="K11" s="77">
        <v>4.6551799768972373</v>
      </c>
      <c r="L11" s="77">
        <v>4.6665859954198385</v>
      </c>
    </row>
    <row r="12" spans="1:12" s="73" customFormat="1" ht="12.75" customHeight="1" x14ac:dyDescent="0.25">
      <c r="A12" s="26" t="s">
        <v>185</v>
      </c>
      <c r="B12" s="29">
        <v>26794</v>
      </c>
      <c r="C12" s="40">
        <v>26419.16</v>
      </c>
      <c r="D12" s="40">
        <v>26574.43</v>
      </c>
      <c r="E12" s="40">
        <v>26589.48</v>
      </c>
      <c r="F12" s="40">
        <v>26095.200000000001</v>
      </c>
      <c r="G12" s="40">
        <v>26846.57</v>
      </c>
      <c r="H12" s="40">
        <v>27711.37</v>
      </c>
      <c r="I12" s="40">
        <v>28825</v>
      </c>
      <c r="J12" s="40">
        <v>29976</v>
      </c>
      <c r="K12" s="40">
        <v>30672.460000000003</v>
      </c>
      <c r="L12" s="40">
        <v>31874.91</v>
      </c>
    </row>
    <row r="13" spans="1:12" s="78" customFormat="1" ht="12.75" customHeight="1" x14ac:dyDescent="0.25">
      <c r="A13" s="74" t="s">
        <v>183</v>
      </c>
      <c r="B13" s="75">
        <v>40.461485027408223</v>
      </c>
      <c r="C13" s="76">
        <v>40.699085242800408</v>
      </c>
      <c r="D13" s="76">
        <v>40.732152190540127</v>
      </c>
      <c r="E13" s="76">
        <v>41.384726729390891</v>
      </c>
      <c r="F13" s="76">
        <v>40.149179329062278</v>
      </c>
      <c r="G13" s="76">
        <v>40.310165165165159</v>
      </c>
      <c r="H13" s="76">
        <v>40.271247082622452</v>
      </c>
      <c r="I13" s="77">
        <v>40.5</v>
      </c>
      <c r="J13" s="77">
        <v>40.799999999999997</v>
      </c>
      <c r="K13" s="77">
        <v>40.772068255502191</v>
      </c>
      <c r="L13" s="77">
        <v>41.208152760314093</v>
      </c>
    </row>
    <row r="14" spans="1:12" s="78" customFormat="1" ht="12.75" customHeight="1" x14ac:dyDescent="0.25">
      <c r="A14" s="74" t="s">
        <v>186</v>
      </c>
      <c r="B14" s="75">
        <v>20.116257371053219</v>
      </c>
      <c r="C14" s="77">
        <v>20.608679458393077</v>
      </c>
      <c r="D14" s="77">
        <v>20.666746191733935</v>
      </c>
      <c r="E14" s="77">
        <v>20.733726270690514</v>
      </c>
      <c r="F14" s="77">
        <v>21.276365001992701</v>
      </c>
      <c r="G14" s="77">
        <v>20.924758730817381</v>
      </c>
      <c r="H14" s="77">
        <v>20.623664582443958</v>
      </c>
      <c r="I14" s="77">
        <v>20.100000000000001</v>
      </c>
      <c r="J14" s="77">
        <v>19.600000000000001</v>
      </c>
      <c r="K14" s="77">
        <v>19.130157802797687</v>
      </c>
      <c r="L14" s="77">
        <v>18.611346667331766</v>
      </c>
    </row>
    <row r="15" spans="1:12" s="73" customFormat="1" ht="12.75" customHeight="1" x14ac:dyDescent="0.25">
      <c r="A15" s="26" t="s">
        <v>187</v>
      </c>
      <c r="B15" s="29">
        <v>22456</v>
      </c>
      <c r="C15" s="40">
        <v>21874.74</v>
      </c>
      <c r="D15" s="40">
        <v>21855.95</v>
      </c>
      <c r="E15" s="40">
        <v>20973.38</v>
      </c>
      <c r="F15" s="40">
        <v>22011.62</v>
      </c>
      <c r="G15" s="40">
        <v>22119.7</v>
      </c>
      <c r="H15" s="40">
        <v>22194.84</v>
      </c>
      <c r="I15" s="40">
        <v>22440</v>
      </c>
      <c r="J15" s="40">
        <v>22666</v>
      </c>
      <c r="K15" s="40">
        <v>23027.55</v>
      </c>
      <c r="L15" s="40">
        <v>23714.74</v>
      </c>
    </row>
    <row r="16" spans="1:12" s="78" customFormat="1" ht="12.75" customHeight="1" x14ac:dyDescent="0.25">
      <c r="A16" s="74" t="s">
        <v>183</v>
      </c>
      <c r="B16" s="75">
        <v>33.9106929825886</v>
      </c>
      <c r="C16" s="76">
        <v>33.698342715063454</v>
      </c>
      <c r="D16" s="76">
        <v>33.499867416491554</v>
      </c>
      <c r="E16" s="76">
        <v>32.643647032272625</v>
      </c>
      <c r="F16" s="76">
        <v>33.86632325880521</v>
      </c>
      <c r="G16" s="76">
        <v>33.212762762762765</v>
      </c>
      <c r="H16" s="76">
        <v>32.254409854123857</v>
      </c>
      <c r="I16" s="77">
        <v>31.6</v>
      </c>
      <c r="J16" s="77">
        <v>30.8</v>
      </c>
      <c r="K16" s="77">
        <v>30.609896968061555</v>
      </c>
      <c r="L16" s="77">
        <v>30.658616089931893</v>
      </c>
    </row>
    <row r="17" spans="1:13" s="78" customFormat="1" ht="12.75" customHeight="1" x14ac:dyDescent="0.25">
      <c r="A17" s="74" t="s">
        <v>186</v>
      </c>
      <c r="B17" s="75">
        <v>21.664588528678305</v>
      </c>
      <c r="C17" s="77">
        <v>22.318619558449608</v>
      </c>
      <c r="D17" s="77">
        <v>22.374319121337667</v>
      </c>
      <c r="E17" s="77">
        <v>23.191493216639376</v>
      </c>
      <c r="F17" s="77">
        <v>22.009693062119009</v>
      </c>
      <c r="G17" s="77">
        <v>21.933570527629218</v>
      </c>
      <c r="H17" s="77">
        <v>21.921035557878422</v>
      </c>
      <c r="I17" s="77">
        <v>21.8</v>
      </c>
      <c r="J17" s="77">
        <v>21.7</v>
      </c>
      <c r="K17" s="77">
        <v>21.812871972919396</v>
      </c>
      <c r="L17" s="77">
        <v>21.402047840288358</v>
      </c>
    </row>
    <row r="18" spans="1:13" s="73" customFormat="1" ht="12.75" customHeight="1" x14ac:dyDescent="0.25">
      <c r="A18" s="26" t="s">
        <v>188</v>
      </c>
      <c r="B18" s="29">
        <v>5163</v>
      </c>
      <c r="C18" s="40">
        <v>5070.3999999999996</v>
      </c>
      <c r="D18" s="40">
        <v>5180.12</v>
      </c>
      <c r="E18" s="40">
        <v>5216.58</v>
      </c>
      <c r="F18" s="40">
        <v>5231.3500000000004</v>
      </c>
      <c r="G18" s="40">
        <v>5525.97</v>
      </c>
      <c r="H18" s="40">
        <v>6117.17</v>
      </c>
      <c r="I18" s="40">
        <v>6474</v>
      </c>
      <c r="J18" s="40">
        <v>6750</v>
      </c>
      <c r="K18" s="40">
        <v>7135.54</v>
      </c>
      <c r="L18" s="40">
        <v>6803.41</v>
      </c>
    </row>
    <row r="19" spans="1:13" s="78" customFormat="1" ht="12.75" customHeight="1" x14ac:dyDescent="0.25">
      <c r="A19" s="74" t="s">
        <v>183</v>
      </c>
      <c r="B19" s="75">
        <v>7.7966204074236263</v>
      </c>
      <c r="C19" s="76">
        <v>7.8110220694032355</v>
      </c>
      <c r="D19" s="76">
        <v>7.9398668646989119</v>
      </c>
      <c r="E19" s="76">
        <v>8.1192538463334341</v>
      </c>
      <c r="F19" s="76">
        <v>8.0487756094258689</v>
      </c>
      <c r="G19" s="76">
        <v>8.2972522522522532</v>
      </c>
      <c r="H19" s="76">
        <v>8.8897107763494052</v>
      </c>
      <c r="I19" s="77">
        <v>9.1</v>
      </c>
      <c r="J19" s="77">
        <v>9.1999999999999993</v>
      </c>
      <c r="K19" s="77">
        <v>9.4850795769190359</v>
      </c>
      <c r="L19" s="77">
        <v>8.7955058875789298</v>
      </c>
    </row>
    <row r="20" spans="1:13" s="73" customFormat="1" ht="14.25" customHeight="1" x14ac:dyDescent="0.25">
      <c r="A20" s="26" t="s">
        <v>189</v>
      </c>
      <c r="B20" s="29">
        <v>7384.7</v>
      </c>
      <c r="C20" s="40">
        <v>7250.8</v>
      </c>
      <c r="D20" s="40">
        <v>7299.3</v>
      </c>
      <c r="E20" s="40">
        <v>7186.1</v>
      </c>
      <c r="F20" s="40">
        <v>7302.1</v>
      </c>
      <c r="G20" s="40">
        <v>7617.4</v>
      </c>
      <c r="H20" s="40">
        <v>8110.8</v>
      </c>
      <c r="I20" s="40">
        <v>8441</v>
      </c>
      <c r="J20" s="40">
        <v>8911</v>
      </c>
      <c r="K20" s="40">
        <v>9060.5</v>
      </c>
      <c r="L20" s="40">
        <v>9527.880000000001</v>
      </c>
    </row>
    <row r="21" spans="1:13" s="78" customFormat="1" ht="12.75" customHeight="1" x14ac:dyDescent="0.25">
      <c r="A21" s="74" t="s">
        <v>183</v>
      </c>
      <c r="B21" s="75">
        <v>11.151598435541596</v>
      </c>
      <c r="C21" s="76">
        <v>11.169958745035693</v>
      </c>
      <c r="D21" s="76">
        <v>11.188055528732303</v>
      </c>
      <c r="E21" s="76">
        <v>11.184678479988172</v>
      </c>
      <c r="F21" s="76">
        <v>11.234760506865081</v>
      </c>
      <c r="G21" s="76">
        <v>11.437537537537537</v>
      </c>
      <c r="H21" s="76">
        <v>11.786931892495183</v>
      </c>
      <c r="I21" s="77">
        <v>11.9</v>
      </c>
      <c r="J21" s="77">
        <v>12.1</v>
      </c>
      <c r="K21" s="77">
        <v>12.043876638162624</v>
      </c>
      <c r="L21" s="77">
        <v>12.317723705633725</v>
      </c>
    </row>
    <row r="22" spans="1:13" s="73" customFormat="1" ht="12.75" customHeight="1" x14ac:dyDescent="0.25">
      <c r="A22" s="26" t="s">
        <v>190</v>
      </c>
      <c r="B22" s="29">
        <v>66221</v>
      </c>
      <c r="C22" s="40">
        <v>64913.4</v>
      </c>
      <c r="D22" s="40">
        <v>65241.9</v>
      </c>
      <c r="E22" s="40">
        <v>64249.5</v>
      </c>
      <c r="F22" s="40">
        <v>64995.6</v>
      </c>
      <c r="G22" s="40">
        <v>66600</v>
      </c>
      <c r="H22" s="40">
        <v>68811.8</v>
      </c>
      <c r="I22" s="40">
        <v>71122</v>
      </c>
      <c r="J22" s="40">
        <v>73560</v>
      </c>
      <c r="K22" s="40">
        <v>75229.100000000006</v>
      </c>
      <c r="L22" s="40">
        <v>77350.98</v>
      </c>
    </row>
    <row r="23" spans="1:13" s="73" customFormat="1" ht="12.75" customHeight="1" x14ac:dyDescent="0.25">
      <c r="A23" s="26" t="s">
        <v>191</v>
      </c>
      <c r="B23" s="29">
        <v>55902</v>
      </c>
      <c r="C23" s="40">
        <v>56296</v>
      </c>
      <c r="D23" s="40">
        <v>56226</v>
      </c>
      <c r="E23" s="40">
        <v>55605</v>
      </c>
      <c r="F23" s="40">
        <v>55653</v>
      </c>
      <c r="G23" s="40">
        <v>56507</v>
      </c>
      <c r="H23" s="40">
        <v>56260</v>
      </c>
      <c r="I23" s="40">
        <v>57822</v>
      </c>
      <c r="J23" s="40">
        <v>58821</v>
      </c>
      <c r="K23" s="40">
        <v>60388</v>
      </c>
      <c r="L23" s="40">
        <v>77203</v>
      </c>
    </row>
    <row r="24" spans="1:13" s="73" customFormat="1" ht="12.75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46"/>
      <c r="K24" s="46"/>
      <c r="L24" s="46"/>
      <c r="M24" s="79"/>
    </row>
    <row r="25" spans="1:13" ht="14.25" customHeight="1" x14ac:dyDescent="0.25">
      <c r="A25" s="72" t="s">
        <v>192</v>
      </c>
      <c r="B25" s="18"/>
      <c r="C25" s="25"/>
      <c r="D25" s="25"/>
      <c r="E25" s="25"/>
      <c r="F25" s="25"/>
      <c r="G25" s="25"/>
      <c r="H25" s="25"/>
      <c r="I25" s="18"/>
      <c r="J25" s="47"/>
      <c r="K25" s="47"/>
      <c r="L25" s="47"/>
    </row>
    <row r="26" spans="1:13" s="73" customFormat="1" ht="12.75" customHeight="1" x14ac:dyDescent="0.25">
      <c r="A26" s="26" t="s">
        <v>193</v>
      </c>
      <c r="B26" s="61">
        <v>37516.199999999997</v>
      </c>
      <c r="C26" s="61">
        <v>36905.1</v>
      </c>
      <c r="D26" s="61">
        <v>37110</v>
      </c>
      <c r="E26" s="61">
        <v>36199.800000000003</v>
      </c>
      <c r="F26" s="61">
        <v>36450.1</v>
      </c>
      <c r="G26" s="61">
        <v>37273.800000000003</v>
      </c>
      <c r="H26" s="61">
        <v>38606.400000000001</v>
      </c>
      <c r="I26" s="61">
        <v>39845</v>
      </c>
      <c r="J26" s="61">
        <v>41510</v>
      </c>
      <c r="K26" s="61">
        <v>42510</v>
      </c>
      <c r="L26" s="61">
        <v>44335.49</v>
      </c>
    </row>
    <row r="27" spans="1:13" s="73" customFormat="1" ht="12.75" customHeight="1" x14ac:dyDescent="0.25">
      <c r="A27" s="26" t="s">
        <v>191</v>
      </c>
      <c r="B27" s="61">
        <v>38402</v>
      </c>
      <c r="C27" s="61">
        <v>38677</v>
      </c>
      <c r="D27" s="61">
        <v>38914</v>
      </c>
      <c r="E27" s="61">
        <v>39158</v>
      </c>
      <c r="F27" s="61">
        <v>39487</v>
      </c>
      <c r="G27" s="61">
        <v>40229</v>
      </c>
      <c r="H27" s="61">
        <v>41052</v>
      </c>
      <c r="I27" s="61">
        <v>43048</v>
      </c>
      <c r="J27" s="61">
        <v>44704</v>
      </c>
      <c r="K27" s="61">
        <v>47275</v>
      </c>
      <c r="L27" s="61">
        <v>50404</v>
      </c>
    </row>
    <row r="28" spans="1:13" ht="12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3" ht="14.25" customHeight="1" x14ac:dyDescent="0.25">
      <c r="A29" s="268" t="s">
        <v>194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</row>
    <row r="30" spans="1:13" ht="14.25" customHeight="1" x14ac:dyDescent="0.25">
      <c r="A30" s="268" t="s">
        <v>195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</row>
    <row r="31" spans="1:13" ht="14.25" customHeight="1" x14ac:dyDescent="0.25">
      <c r="A31" s="268" t="s">
        <v>196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</row>
    <row r="32" spans="1:13" ht="12.75" customHeight="1" x14ac:dyDescent="0.25">
      <c r="A32" s="275" t="s">
        <v>197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</row>
    <row r="33" spans="1:12" ht="14.25" customHeight="1" x14ac:dyDescent="0.25">
      <c r="A33" s="268" t="s">
        <v>198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12.75" customHeight="1" x14ac:dyDescent="0.25">
      <c r="A34" s="80"/>
      <c r="B34" s="80"/>
      <c r="C34" s="80"/>
      <c r="D34" s="80"/>
      <c r="E34" s="18"/>
      <c r="F34" s="18"/>
      <c r="G34" s="18"/>
      <c r="H34" s="18"/>
      <c r="I34" s="18"/>
      <c r="J34" s="18"/>
      <c r="K34" s="18"/>
      <c r="L34" s="18"/>
    </row>
    <row r="35" spans="1:12" ht="12.75" customHeight="1" x14ac:dyDescent="0.25">
      <c r="A35" s="274" t="s">
        <v>199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</row>
    <row r="36" spans="1:12" ht="12.75" customHeight="1" x14ac:dyDescent="0.25">
      <c r="A36" s="8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ht="12.75" customHeight="1" x14ac:dyDescent="0.25">
      <c r="A37" s="18" t="s">
        <v>200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</sheetData>
  <mergeCells count="9">
    <mergeCell ref="A32:L32"/>
    <mergeCell ref="A33:L33"/>
    <mergeCell ref="A35:L35"/>
    <mergeCell ref="A1:L1"/>
    <mergeCell ref="A2:L2"/>
    <mergeCell ref="A3:L3"/>
    <mergeCell ref="A29:L29"/>
    <mergeCell ref="A30:L30"/>
    <mergeCell ref="A31:L31"/>
  </mergeCells>
  <printOptions horizontalCentered="1"/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27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5.140625" style="35" customWidth="1"/>
    <col min="2" max="7" width="15.7109375" style="35" customWidth="1"/>
    <col min="8" max="8" width="20" style="35" customWidth="1"/>
    <col min="9" max="9" width="2.85546875" style="35" customWidth="1"/>
    <col min="10" max="16384" width="9.28515625" style="35"/>
  </cols>
  <sheetData>
    <row r="1" spans="1:8" ht="13.2" customHeight="1" x14ac:dyDescent="0.25">
      <c r="A1" s="276" t="s">
        <v>60</v>
      </c>
      <c r="B1" s="276"/>
      <c r="C1" s="276"/>
      <c r="D1" s="276"/>
      <c r="E1" s="276"/>
      <c r="F1" s="276"/>
      <c r="G1" s="276"/>
      <c r="H1" s="276"/>
    </row>
    <row r="2" spans="1:8" ht="13.2" customHeight="1" x14ac:dyDescent="0.25">
      <c r="A2" s="270" t="s">
        <v>201</v>
      </c>
      <c r="B2" s="270"/>
      <c r="C2" s="270"/>
      <c r="D2" s="270"/>
      <c r="E2" s="270"/>
      <c r="F2" s="270"/>
      <c r="G2" s="270"/>
      <c r="H2" s="270"/>
    </row>
    <row r="3" spans="1:8" ht="13.2" customHeight="1" x14ac:dyDescent="0.25">
      <c r="A3" s="271" t="s">
        <v>63</v>
      </c>
      <c r="B3" s="271"/>
      <c r="C3" s="271"/>
      <c r="D3" s="271"/>
      <c r="E3" s="271"/>
      <c r="F3" s="271"/>
      <c r="G3" s="271"/>
      <c r="H3" s="271"/>
    </row>
    <row r="4" spans="1:8" ht="13.2" customHeight="1" x14ac:dyDescent="0.25">
      <c r="A4" s="81"/>
      <c r="B4" s="81"/>
      <c r="C4" s="81"/>
      <c r="D4" s="81"/>
      <c r="E4" s="81"/>
      <c r="F4" s="81"/>
      <c r="G4" s="81"/>
      <c r="H4" s="81"/>
    </row>
    <row r="5" spans="1:8" ht="39.6" x14ac:dyDescent="0.25">
      <c r="A5" s="22" t="s">
        <v>202</v>
      </c>
      <c r="B5" s="82" t="s">
        <v>203</v>
      </c>
      <c r="C5" s="82" t="s">
        <v>204</v>
      </c>
      <c r="D5" s="82" t="s">
        <v>205</v>
      </c>
      <c r="E5" s="82" t="s">
        <v>206</v>
      </c>
      <c r="F5" s="82" t="s">
        <v>207</v>
      </c>
      <c r="G5" s="82" t="s">
        <v>208</v>
      </c>
      <c r="H5" s="82" t="s">
        <v>209</v>
      </c>
    </row>
    <row r="6" spans="1:8" ht="13.2" customHeight="1" x14ac:dyDescent="0.25">
      <c r="A6" s="18"/>
      <c r="B6" s="29"/>
      <c r="C6" s="29"/>
      <c r="D6" s="29"/>
      <c r="E6" s="29"/>
      <c r="F6" s="29"/>
      <c r="G6" s="29"/>
      <c r="H6" s="18"/>
    </row>
    <row r="7" spans="1:8" ht="13.2" customHeight="1" x14ac:dyDescent="0.25">
      <c r="A7" s="72" t="s">
        <v>135</v>
      </c>
      <c r="B7" s="29"/>
      <c r="C7" s="29"/>
      <c r="D7" s="29"/>
      <c r="E7" s="29"/>
      <c r="F7" s="29"/>
      <c r="G7" s="29"/>
      <c r="H7" s="83"/>
    </row>
    <row r="8" spans="1:8" ht="13.2" customHeight="1" x14ac:dyDescent="0.25">
      <c r="A8" s="18" t="s">
        <v>68</v>
      </c>
      <c r="B8" s="29">
        <v>79977</v>
      </c>
      <c r="C8" s="29">
        <v>12382</v>
      </c>
      <c r="D8" s="29">
        <v>9511</v>
      </c>
      <c r="E8" s="29">
        <v>12202</v>
      </c>
      <c r="F8" s="29">
        <v>62598</v>
      </c>
      <c r="G8" s="29">
        <v>8048</v>
      </c>
      <c r="H8" s="83">
        <v>78.099999999999994</v>
      </c>
    </row>
    <row r="9" spans="1:8" ht="13.2" customHeight="1" x14ac:dyDescent="0.25">
      <c r="A9" s="18" t="s">
        <v>210</v>
      </c>
      <c r="B9" s="29">
        <v>39142</v>
      </c>
      <c r="C9" s="29">
        <v>6070</v>
      </c>
      <c r="D9" s="29">
        <v>3921</v>
      </c>
      <c r="E9" s="29">
        <v>5927</v>
      </c>
      <c r="F9" s="29">
        <v>32071</v>
      </c>
      <c r="G9" s="29">
        <v>3293</v>
      </c>
      <c r="H9" s="83">
        <v>81.599999999999994</v>
      </c>
    </row>
    <row r="10" spans="1:8" ht="13.2" customHeight="1" x14ac:dyDescent="0.25">
      <c r="A10" s="18" t="s">
        <v>211</v>
      </c>
      <c r="B10" s="29">
        <v>40835</v>
      </c>
      <c r="C10" s="29">
        <v>6312</v>
      </c>
      <c r="D10" s="29">
        <v>5590</v>
      </c>
      <c r="E10" s="29">
        <v>6275</v>
      </c>
      <c r="F10" s="29">
        <v>30527</v>
      </c>
      <c r="G10" s="29">
        <v>4755</v>
      </c>
      <c r="H10" s="83">
        <v>74.7</v>
      </c>
    </row>
    <row r="11" spans="1:8" ht="13.2" customHeight="1" x14ac:dyDescent="0.25">
      <c r="A11" s="18"/>
      <c r="B11" s="29"/>
      <c r="C11" s="29"/>
      <c r="D11" s="29"/>
      <c r="E11" s="29"/>
      <c r="F11" s="29"/>
      <c r="G11" s="29"/>
      <c r="H11" s="83"/>
    </row>
    <row r="12" spans="1:8" ht="13.2" customHeight="1" x14ac:dyDescent="0.25">
      <c r="A12" s="72" t="s">
        <v>136</v>
      </c>
      <c r="B12" s="79"/>
      <c r="C12" s="79"/>
      <c r="D12" s="79"/>
      <c r="E12" s="79"/>
      <c r="F12" s="79"/>
      <c r="G12" s="79"/>
      <c r="H12" s="79"/>
    </row>
    <row r="13" spans="1:8" ht="13.2" customHeight="1" x14ac:dyDescent="0.25">
      <c r="A13" s="18" t="s">
        <v>68</v>
      </c>
      <c r="B13" s="29">
        <v>80342</v>
      </c>
      <c r="C13" s="29">
        <v>12500</v>
      </c>
      <c r="D13" s="29">
        <v>9474</v>
      </c>
      <c r="E13" s="29">
        <v>11801</v>
      </c>
      <c r="F13" s="29">
        <v>64126</v>
      </c>
      <c r="G13" s="29">
        <v>7441</v>
      </c>
      <c r="H13" s="83">
        <v>79.099999999999994</v>
      </c>
    </row>
    <row r="14" spans="1:8" ht="13.2" customHeight="1" x14ac:dyDescent="0.25">
      <c r="A14" s="18" t="s">
        <v>210</v>
      </c>
      <c r="B14" s="29">
        <v>39195</v>
      </c>
      <c r="C14" s="29">
        <v>6155</v>
      </c>
      <c r="D14" s="29">
        <v>3919</v>
      </c>
      <c r="E14" s="29">
        <v>5734</v>
      </c>
      <c r="F14" s="29">
        <v>32643</v>
      </c>
      <c r="G14" s="29">
        <v>3054</v>
      </c>
      <c r="H14" s="83">
        <v>82.4</v>
      </c>
    </row>
    <row r="15" spans="1:8" ht="13.2" customHeight="1" x14ac:dyDescent="0.25">
      <c r="A15" s="18" t="s">
        <v>211</v>
      </c>
      <c r="B15" s="29">
        <v>41147</v>
      </c>
      <c r="C15" s="29">
        <v>6345</v>
      </c>
      <c r="D15" s="29">
        <v>5555</v>
      </c>
      <c r="E15" s="29">
        <v>6067</v>
      </c>
      <c r="F15" s="29">
        <v>31483</v>
      </c>
      <c r="G15" s="29">
        <v>4387</v>
      </c>
      <c r="H15" s="83">
        <v>76</v>
      </c>
    </row>
    <row r="16" spans="1:8" ht="13.2" customHeight="1" x14ac:dyDescent="0.25">
      <c r="A16" s="18"/>
      <c r="B16" s="29"/>
      <c r="C16" s="29"/>
      <c r="D16" s="29"/>
      <c r="E16" s="29"/>
      <c r="F16" s="29"/>
      <c r="G16" s="29"/>
      <c r="H16" s="83"/>
    </row>
    <row r="17" spans="1:8" ht="13.2" customHeight="1" x14ac:dyDescent="0.25">
      <c r="A17" s="72" t="s">
        <v>137</v>
      </c>
      <c r="B17" s="79"/>
      <c r="C17" s="79"/>
      <c r="D17" s="79"/>
      <c r="E17" s="79"/>
      <c r="F17" s="79"/>
      <c r="G17" s="79"/>
      <c r="H17" s="79"/>
    </row>
    <row r="18" spans="1:8" ht="13.2" customHeight="1" x14ac:dyDescent="0.25">
      <c r="A18" s="18" t="s">
        <v>68</v>
      </c>
      <c r="B18" s="29">
        <v>80924</v>
      </c>
      <c r="C18" s="29">
        <v>12899</v>
      </c>
      <c r="D18" s="29">
        <v>9478</v>
      </c>
      <c r="E18" s="29">
        <v>11279</v>
      </c>
      <c r="F18" s="29">
        <v>65491</v>
      </c>
      <c r="G18" s="29">
        <v>7575</v>
      </c>
      <c r="H18" s="83">
        <v>79.3</v>
      </c>
    </row>
    <row r="19" spans="1:8" ht="13.2" customHeight="1" x14ac:dyDescent="0.25">
      <c r="A19" s="18" t="s">
        <v>210</v>
      </c>
      <c r="B19" s="29">
        <v>39456</v>
      </c>
      <c r="C19" s="29">
        <v>6323</v>
      </c>
      <c r="D19" s="29">
        <v>3899</v>
      </c>
      <c r="E19" s="29">
        <v>5579</v>
      </c>
      <c r="F19" s="29">
        <v>33192</v>
      </c>
      <c r="G19" s="29">
        <v>3109</v>
      </c>
      <c r="H19" s="83">
        <v>82.6</v>
      </c>
    </row>
    <row r="20" spans="1:8" ht="13.2" customHeight="1" x14ac:dyDescent="0.25">
      <c r="A20" s="18" t="s">
        <v>211</v>
      </c>
      <c r="B20" s="29">
        <v>41468</v>
      </c>
      <c r="C20" s="29">
        <v>6576</v>
      </c>
      <c r="D20" s="29">
        <v>5579</v>
      </c>
      <c r="E20" s="29">
        <v>5700</v>
      </c>
      <c r="F20" s="29">
        <v>32299</v>
      </c>
      <c r="G20" s="29">
        <v>4466</v>
      </c>
      <c r="H20" s="83">
        <v>76.3</v>
      </c>
    </row>
    <row r="21" spans="1:8" ht="13.2" customHeight="1" x14ac:dyDescent="0.25">
      <c r="A21" s="18"/>
      <c r="B21" s="29"/>
      <c r="C21" s="29"/>
      <c r="D21" s="29"/>
      <c r="E21" s="29"/>
      <c r="F21" s="29"/>
      <c r="G21" s="29"/>
      <c r="H21" s="83"/>
    </row>
    <row r="22" spans="1:8" ht="13.2" customHeight="1" x14ac:dyDescent="0.25">
      <c r="A22" s="72" t="s">
        <v>138</v>
      </c>
      <c r="B22" s="79"/>
      <c r="C22" s="79"/>
      <c r="D22" s="79"/>
      <c r="E22" s="79"/>
      <c r="F22" s="79"/>
      <c r="G22" s="79"/>
      <c r="H22" s="79"/>
    </row>
    <row r="23" spans="1:8" ht="13.2" customHeight="1" x14ac:dyDescent="0.25">
      <c r="A23" s="18" t="s">
        <v>68</v>
      </c>
      <c r="B23" s="29">
        <v>82127</v>
      </c>
      <c r="C23" s="29">
        <v>12570</v>
      </c>
      <c r="D23" s="29">
        <v>9393</v>
      </c>
      <c r="E23" s="29">
        <v>10636</v>
      </c>
      <c r="F23" s="29">
        <v>67966</v>
      </c>
      <c r="G23" s="29">
        <v>6702</v>
      </c>
      <c r="H23" s="83">
        <v>80.900000000000006</v>
      </c>
    </row>
    <row r="24" spans="1:8" ht="13.2" customHeight="1" x14ac:dyDescent="0.25">
      <c r="A24" s="18" t="s">
        <v>210</v>
      </c>
      <c r="B24" s="29">
        <v>40039</v>
      </c>
      <c r="C24" s="29">
        <v>6209</v>
      </c>
      <c r="D24" s="29">
        <v>3818</v>
      </c>
      <c r="E24" s="29">
        <v>5185</v>
      </c>
      <c r="F24" s="29">
        <v>34502</v>
      </c>
      <c r="G24" s="29">
        <v>2743</v>
      </c>
      <c r="H24" s="83">
        <v>84</v>
      </c>
    </row>
    <row r="25" spans="1:8" ht="13.2" customHeight="1" x14ac:dyDescent="0.25">
      <c r="A25" s="18" t="s">
        <v>211</v>
      </c>
      <c r="B25" s="29">
        <v>42088</v>
      </c>
      <c r="C25" s="29">
        <v>6361</v>
      </c>
      <c r="D25" s="29">
        <v>5575</v>
      </c>
      <c r="E25" s="29">
        <v>5451</v>
      </c>
      <c r="F25" s="29">
        <v>33464</v>
      </c>
      <c r="G25" s="29">
        <v>3959</v>
      </c>
      <c r="H25" s="83">
        <v>77.8</v>
      </c>
    </row>
    <row r="26" spans="1:8" ht="13.2" customHeight="1" x14ac:dyDescent="0.25">
      <c r="A26" s="18"/>
      <c r="B26" s="29"/>
      <c r="C26" s="29"/>
      <c r="D26" s="29"/>
      <c r="E26" s="29"/>
      <c r="F26" s="29"/>
      <c r="G26" s="29"/>
      <c r="H26" s="83"/>
    </row>
    <row r="27" spans="1:8" x14ac:dyDescent="0.25">
      <c r="A27" s="18" t="s">
        <v>212</v>
      </c>
    </row>
  </sheetData>
  <mergeCells count="3">
    <mergeCell ref="A1:H1"/>
    <mergeCell ref="A2:H2"/>
    <mergeCell ref="A3:H3"/>
  </mergeCells>
  <printOptions horizontalCentered="1"/>
  <pageMargins left="0.5" right="0.5" top="0.5" bottom="0.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Education</vt:lpstr>
      <vt:lpstr>ET01</vt:lpstr>
      <vt:lpstr>ET02</vt:lpstr>
      <vt:lpstr>ET03</vt:lpstr>
      <vt:lpstr>ET04</vt:lpstr>
      <vt:lpstr>ET05</vt:lpstr>
      <vt:lpstr>ET06</vt:lpstr>
      <vt:lpstr>ET07</vt:lpstr>
      <vt:lpstr>ET08</vt:lpstr>
      <vt:lpstr>ET09</vt:lpstr>
      <vt:lpstr>ET10</vt:lpstr>
      <vt:lpstr>ET11</vt:lpstr>
      <vt:lpstr>ET12</vt:lpstr>
      <vt:lpstr>ET13</vt:lpstr>
      <vt:lpstr>ET14</vt:lpstr>
      <vt:lpstr>ET15</vt:lpstr>
      <vt:lpstr>ET16</vt:lpstr>
      <vt:lpstr>ET17</vt:lpstr>
      <vt:lpstr>ET18</vt:lpstr>
      <vt:lpstr>ET19</vt:lpstr>
      <vt:lpstr>ET20</vt:lpstr>
      <vt:lpstr>ET21</vt:lpstr>
      <vt:lpstr>ET22</vt:lpstr>
      <vt:lpstr>ET23</vt:lpstr>
      <vt:lpstr>ET24</vt:lpstr>
      <vt:lpstr>ET25</vt:lpstr>
      <vt:lpstr>ET26</vt:lpstr>
      <vt:lpstr>Education!Print_Area</vt:lpstr>
      <vt:lpstr>'ET01'!Print_Area</vt:lpstr>
      <vt:lpstr>'ET03'!Print_Area</vt:lpstr>
      <vt:lpstr>'ET04'!Print_Area</vt:lpstr>
      <vt:lpstr>'ET05'!Print_Area</vt:lpstr>
      <vt:lpstr>'ET15'!Print_Area</vt:lpstr>
      <vt:lpstr>'ET16'!Print_Area</vt:lpstr>
      <vt:lpstr>'ET18'!Print_Area</vt:lpstr>
      <vt:lpstr>'ET21'!Print_Area</vt:lpstr>
      <vt:lpstr>'ET23'!Print_Area</vt:lpstr>
      <vt:lpstr>'ET24'!Print_Area</vt:lpstr>
      <vt:lpstr>'ET18'!Print_Titles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Education</dc:title>
  <dc:subject>Washington State Data Book</dc:subject>
  <dc:creator>OFM - Forecasting &amp; Research</dc:creator>
  <cp:lastModifiedBy>Kimpel, Thomas (OFM)</cp:lastModifiedBy>
  <dcterms:created xsi:type="dcterms:W3CDTF">2020-04-30T15:46:34Z</dcterms:created>
  <dcterms:modified xsi:type="dcterms:W3CDTF">2020-05-01T00:04:36Z</dcterms:modified>
</cp:coreProperties>
</file>